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ПАСПОРТ" sheetId="1" r:id="rId1"/>
    <sheet name="Соответствие проекта критериям " sheetId="5" r:id="rId2"/>
    <sheet name="Отраслевые направления " sheetId="6" r:id="rId3"/>
  </sheets>
  <externalReferences>
    <externalReference r:id="rId4"/>
  </externalReferences>
  <definedNames>
    <definedName name="_xlnm.Print_Area" localSheetId="0">ПАСПОРТ!$B$1:$V$637</definedName>
    <definedName name="Регионы">[1]Списки!$H$2:$H$86</definedName>
    <definedName name="РегионыФО">[1]Списки!$H$2:$I$86</definedName>
    <definedName name="Список10">[1]Списки!$B$2:$B$9</definedName>
    <definedName name="Список11">[1]Списки!$C$2:$C$7</definedName>
    <definedName name="Список12">[1]Списки!$D$2:$D$7</definedName>
    <definedName name="Список14">[1]Списки!$E$2:$E$3</definedName>
    <definedName name="Список16">[1]Списки!$F$2:$F$3</definedName>
    <definedName name="Список19">[1]Списки!$G$2:$G$3</definedName>
    <definedName name="Список8">[1]Списки!$A$2:$A$8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0" i="1"/>
  <c r="D197" l="1"/>
  <c r="C212"/>
  <c r="D212"/>
  <c r="E212"/>
  <c r="E208" s="1"/>
  <c r="F212"/>
  <c r="F208" s="1"/>
  <c r="G212"/>
  <c r="G208" s="1"/>
  <c r="H212"/>
  <c r="H208" s="1"/>
  <c r="I212"/>
  <c r="I208" s="1"/>
  <c r="J212"/>
  <c r="J208" s="1"/>
  <c r="K212"/>
  <c r="K208" s="1"/>
  <c r="L212"/>
  <c r="L208" s="1"/>
  <c r="M212"/>
  <c r="M208" s="1"/>
  <c r="N212"/>
  <c r="N208" s="1"/>
  <c r="C227"/>
  <c r="C223" s="1"/>
  <c r="D227"/>
  <c r="D223" s="1"/>
  <c r="E227"/>
  <c r="E223" s="1"/>
  <c r="F227"/>
  <c r="F223" s="1"/>
  <c r="G227"/>
  <c r="G223" s="1"/>
  <c r="H227"/>
  <c r="H223" s="1"/>
  <c r="I227"/>
  <c r="I223" s="1"/>
  <c r="J227"/>
  <c r="J223" s="1"/>
  <c r="K227"/>
  <c r="K223" s="1"/>
  <c r="L227"/>
  <c r="L223" s="1"/>
  <c r="M227"/>
  <c r="M223" s="1"/>
  <c r="N227"/>
  <c r="N223" s="1"/>
  <c r="K5" i="5" l="1"/>
  <c r="AE33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34"/>
  <c r="AB33" l="1"/>
  <c r="AD33"/>
  <c r="Q5"/>
  <c r="C181" i="1" l="1"/>
  <c r="C180"/>
  <c r="G197"/>
  <c r="H197"/>
  <c r="I197"/>
  <c r="J197"/>
  <c r="K197"/>
  <c r="M197"/>
  <c r="C197"/>
  <c r="D6" i="5" l="1"/>
  <c r="E7"/>
  <c r="H36" s="1"/>
  <c r="E8"/>
  <c r="H37" s="1"/>
  <c r="E9"/>
  <c r="H38" s="1"/>
  <c r="E10"/>
  <c r="H39" s="1"/>
  <c r="E11"/>
  <c r="H40" s="1"/>
  <c r="E12"/>
  <c r="H41" s="1"/>
  <c r="E13"/>
  <c r="H42" s="1"/>
  <c r="E14"/>
  <c r="H43" s="1"/>
  <c r="E15"/>
  <c r="H44" s="1"/>
  <c r="E16"/>
  <c r="H45" s="1"/>
  <c r="E17"/>
  <c r="H46" s="1"/>
  <c r="E18"/>
  <c r="H47" s="1"/>
  <c r="E19"/>
  <c r="H48" s="1"/>
  <c r="E20"/>
  <c r="H49" s="1"/>
  <c r="E21"/>
  <c r="H50" s="1"/>
  <c r="E22"/>
  <c r="H51" s="1"/>
  <c r="E23"/>
  <c r="H52" s="1"/>
  <c r="E24"/>
  <c r="H53" s="1"/>
  <c r="E25"/>
  <c r="E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F96" i="1"/>
  <c r="G96"/>
  <c r="O96"/>
  <c r="O5" i="5"/>
  <c r="W33" s="1"/>
  <c r="Y33" s="1"/>
  <c r="E178" i="1"/>
  <c r="F178"/>
  <c r="G178"/>
  <c r="H178"/>
  <c r="I178"/>
  <c r="J178"/>
  <c r="K178"/>
  <c r="L178"/>
  <c r="M178"/>
  <c r="D180"/>
  <c r="E180"/>
  <c r="F180"/>
  <c r="G180"/>
  <c r="H180"/>
  <c r="I180"/>
  <c r="J180"/>
  <c r="K180"/>
  <c r="L180"/>
  <c r="M180"/>
  <c r="D181"/>
  <c r="E181"/>
  <c r="F181"/>
  <c r="G181"/>
  <c r="H181"/>
  <c r="I181"/>
  <c r="J181"/>
  <c r="K181"/>
  <c r="L181"/>
  <c r="M181"/>
  <c r="D182"/>
  <c r="E182"/>
  <c r="F182"/>
  <c r="G182"/>
  <c r="H182"/>
  <c r="I182"/>
  <c r="J182"/>
  <c r="K182"/>
  <c r="L182"/>
  <c r="M182"/>
  <c r="D183"/>
  <c r="E183"/>
  <c r="F183"/>
  <c r="G183"/>
  <c r="H183"/>
  <c r="I183"/>
  <c r="J183"/>
  <c r="K183"/>
  <c r="L183"/>
  <c r="M183"/>
  <c r="D184"/>
  <c r="E184"/>
  <c r="F184"/>
  <c r="G184"/>
  <c r="H184"/>
  <c r="I184"/>
  <c r="J184"/>
  <c r="K184"/>
  <c r="L184"/>
  <c r="M184"/>
  <c r="D185"/>
  <c r="E185"/>
  <c r="F185"/>
  <c r="G185"/>
  <c r="H185"/>
  <c r="I185"/>
  <c r="J185"/>
  <c r="K185"/>
  <c r="L185"/>
  <c r="M185"/>
  <c r="D186"/>
  <c r="E186"/>
  <c r="F186"/>
  <c r="G186"/>
  <c r="H186"/>
  <c r="I186"/>
  <c r="J186"/>
  <c r="K186"/>
  <c r="L186"/>
  <c r="M186"/>
  <c r="D187"/>
  <c r="E187"/>
  <c r="F187"/>
  <c r="G187"/>
  <c r="H187"/>
  <c r="I187"/>
  <c r="J187"/>
  <c r="K187"/>
  <c r="L187"/>
  <c r="M187"/>
  <c r="D188"/>
  <c r="E188"/>
  <c r="F188"/>
  <c r="G188"/>
  <c r="H188"/>
  <c r="I188"/>
  <c r="J188"/>
  <c r="K188"/>
  <c r="L188"/>
  <c r="M188"/>
  <c r="D189"/>
  <c r="E189"/>
  <c r="F189"/>
  <c r="G189"/>
  <c r="H189"/>
  <c r="I189"/>
  <c r="J189"/>
  <c r="K189"/>
  <c r="L189"/>
  <c r="M189"/>
  <c r="D190"/>
  <c r="E190"/>
  <c r="F190"/>
  <c r="G190"/>
  <c r="H190"/>
  <c r="I190"/>
  <c r="J190"/>
  <c r="K190"/>
  <c r="L190"/>
  <c r="M190"/>
  <c r="D191"/>
  <c r="E191"/>
  <c r="F191"/>
  <c r="G191"/>
  <c r="H191"/>
  <c r="I191"/>
  <c r="J191"/>
  <c r="K191"/>
  <c r="L191"/>
  <c r="M191"/>
  <c r="C191"/>
  <c r="C186"/>
  <c r="C187"/>
  <c r="C188"/>
  <c r="C189"/>
  <c r="C190"/>
  <c r="C185"/>
  <c r="C184"/>
  <c r="T138"/>
  <c r="C7" i="5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6"/>
  <c r="B7"/>
  <c r="A35" s="1"/>
  <c r="B8"/>
  <c r="A36" s="1"/>
  <c r="B9"/>
  <c r="A37" s="1"/>
  <c r="B10"/>
  <c r="A38" s="1"/>
  <c r="B11"/>
  <c r="A39" s="1"/>
  <c r="B12"/>
  <c r="A40" s="1"/>
  <c r="B13"/>
  <c r="A41" s="1"/>
  <c r="B14"/>
  <c r="A42" s="1"/>
  <c r="B15"/>
  <c r="A43" s="1"/>
  <c r="B16"/>
  <c r="A44" s="1"/>
  <c r="B17"/>
  <c r="A45" s="1"/>
  <c r="B18"/>
  <c r="A46" s="1"/>
  <c r="B19"/>
  <c r="A47" s="1"/>
  <c r="B20"/>
  <c r="A48" s="1"/>
  <c r="B21"/>
  <c r="A49" s="1"/>
  <c r="B22"/>
  <c r="A50" s="1"/>
  <c r="B23"/>
  <c r="A51" s="1"/>
  <c r="B24"/>
  <c r="A52" s="1"/>
  <c r="B25"/>
  <c r="A53" s="1"/>
  <c r="B6"/>
  <c r="A34" s="1"/>
  <c r="H54" l="1"/>
  <c r="H33" s="1"/>
  <c r="J33" s="1"/>
  <c r="H35"/>
  <c r="A33"/>
  <c r="Z33" s="1"/>
  <c r="E5"/>
  <c r="H34" s="1"/>
  <c r="E33"/>
  <c r="G33" s="1"/>
  <c r="L5"/>
  <c r="N5"/>
  <c r="U138" i="1"/>
  <c r="V138"/>
  <c r="O138"/>
  <c r="J138"/>
  <c r="E138"/>
  <c r="Q33" i="5" l="1"/>
  <c r="S33" s="1"/>
  <c r="N33"/>
  <c r="P33" s="1"/>
  <c r="D138" i="1"/>
  <c r="G608"/>
  <c r="E608"/>
  <c r="F608"/>
  <c r="D608"/>
  <c r="D554"/>
  <c r="D576"/>
  <c r="C139"/>
  <c r="M5" i="5" l="1"/>
  <c r="K33" s="1"/>
  <c r="M33" s="1"/>
  <c r="D577" i="1"/>
  <c r="L576"/>
  <c r="M576"/>
  <c r="E576"/>
  <c r="F576"/>
  <c r="G576"/>
  <c r="H576"/>
  <c r="I576"/>
  <c r="J576"/>
  <c r="E554"/>
  <c r="F554"/>
  <c r="G554"/>
  <c r="H554"/>
  <c r="I554"/>
  <c r="J554"/>
  <c r="L554"/>
  <c r="M554"/>
  <c r="P5" i="5" l="1"/>
  <c r="I577" i="1"/>
  <c r="M577"/>
  <c r="H577"/>
  <c r="E577"/>
  <c r="J577"/>
  <c r="F577"/>
  <c r="G577"/>
  <c r="L577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22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1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588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56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3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04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C476"/>
  <c r="B476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59"/>
  <c r="D139"/>
  <c r="B138"/>
  <c r="B125"/>
  <c r="B116"/>
  <c r="B107"/>
  <c r="B95"/>
  <c r="E139"/>
  <c r="F139"/>
  <c r="G139"/>
  <c r="H139"/>
  <c r="I139"/>
  <c r="J139"/>
  <c r="K139"/>
  <c r="L139"/>
  <c r="M139"/>
  <c r="N139"/>
  <c r="O139"/>
  <c r="P139"/>
  <c r="Q139"/>
  <c r="R139"/>
  <c r="S139"/>
  <c r="AA33" i="5" l="1"/>
  <c r="AC33" s="1"/>
  <c r="T33"/>
  <c r="V33" s="1"/>
  <c r="J5"/>
  <c r="B33" s="1"/>
  <c r="D33" s="1"/>
</calcChain>
</file>

<file path=xl/sharedStrings.xml><?xml version="1.0" encoding="utf-8"?>
<sst xmlns="http://schemas.openxmlformats.org/spreadsheetml/2006/main" count="1359" uniqueCount="596">
  <si>
    <t>Рекомендуемый образец</t>
  </si>
  <si>
    <t>СОГЛАСОВАНО</t>
  </si>
  <si>
    <t>Руководитель органа</t>
  </si>
  <si>
    <t>исполнительной власти</t>
  </si>
  <si>
    <t>субъекта Российской Федерации</t>
  </si>
  <si>
    <t>ПАСПОРТ ПРОЕКТА</t>
  </si>
  <si>
    <t>(наименование субъекта Российской Федерации)</t>
  </si>
  <si>
    <t>1. Наименование проекта</t>
  </si>
  <si>
    <t>2. Место реализации проекта:</t>
  </si>
  <si>
    <t>Наименование населенного пункта</t>
  </si>
  <si>
    <t>№ п/п</t>
  </si>
  <si>
    <t>наименование территории реализации проекта</t>
  </si>
  <si>
    <t>Для реализации указанной цели будут решены следующие задачи:</t>
  </si>
  <si>
    <t>Наименование задач</t>
  </si>
  <si>
    <t>Целевое значение</t>
  </si>
  <si>
    <t>Решаются 
в рамках проекта да/нет</t>
  </si>
  <si>
    <t>Значение, достигаемое по итогам реализации проекта</t>
  </si>
  <si>
    <t>повышение соотношения среднемесячных располагаемых ресурсов сельского и городского домохозяйств</t>
  </si>
  <si>
    <t>повышение доли общей площади благоустроенных жилых помещений 
в границах территории 
реализации проекта</t>
  </si>
  <si>
    <t>сохранение численности сельского населения 
в границах территории реализации проекта</t>
  </si>
  <si>
    <t>обеспечение в границах территории реализации 
проекта доступа домохозяйств 
к информационно-телекоммуникационной сети "Интернет"</t>
  </si>
  <si>
    <t>обеспечение в границах территории реализации 
проекта доли детей 
в возрасте 1 - 6 лет, получающих дошкольное образование в муниципальной образовательной организации, в общей численности детей 
в возрасте 1 - 6 лет</t>
  </si>
  <si>
    <t>Обеспечение в границах территории реализации 
проекта доли сельского населения, систематически занимающегося физической культурой и спортом</t>
  </si>
  <si>
    <t>обеспечение общеобразовательных организаций в границах территории реализации 
проекта инженерной инфраструктурой (водопровод, центральное отопление, канализация)</t>
  </si>
  <si>
    <t>Обеспечение в границах территории реализации 
проекта уровня газификации жилых домов (квартир) сетевым газом</t>
  </si>
  <si>
    <t>обеспечение доли населения 
в границах территории реализации проекта 
питьевой водой</t>
  </si>
  <si>
    <t>обеспечение доли жилищного фонда в границах территории реализации проекта канализацией</t>
  </si>
  <si>
    <t>сокращение среднего радиуса доступности фельдшерско-акушерского пункта 
для населения, проживающего на территории реализации проекта</t>
  </si>
  <si>
    <t>сокращение среднего радиуса доступности образовательных учреждений для населения, проживающего на территории реализации проекта</t>
  </si>
  <si>
    <t>…</t>
  </si>
  <si>
    <t>до 80%
к 2026</t>
  </si>
  <si>
    <t>до 50%
к 2026</t>
  </si>
  <si>
    <t>до 95%
к 2026</t>
  </si>
  <si>
    <t>до 70%
к 2026</t>
  </si>
  <si>
    <t>до 55%
к 2026</t>
  </si>
  <si>
    <t>до 100%
к 2026</t>
  </si>
  <si>
    <t>до 72%
к 2026</t>
  </si>
  <si>
    <t>до 65%
к 2026</t>
  </si>
  <si>
    <t>до 6 км
к 2026</t>
  </si>
  <si>
    <t>4. Участники проекта:</t>
  </si>
  <si>
    <t>Участники проекта</t>
  </si>
  <si>
    <t>Уровень ответственности</t>
  </si>
  <si>
    <t>Ответственный за разработку паспорта проекта</t>
  </si>
  <si>
    <t>Технический исполнитель по формированию паспорта проекта</t>
  </si>
  <si>
    <t>Ответственный за реализацию проекта в целом</t>
  </si>
  <si>
    <t>Ответственный за подготовку промежуточной и годовой отчетности о реализации проекта</t>
  </si>
  <si>
    <t>Наименование мероприятий</t>
  </si>
  <si>
    <t>I</t>
  </si>
  <si>
    <t>А</t>
  </si>
  <si>
    <t>Итого сроки реализации проекта (год)</t>
  </si>
  <si>
    <t xml:space="preserve">Наименование </t>
  </si>
  <si>
    <t>Ответственные исполнители</t>
  </si>
  <si>
    <t>Заявитель</t>
  </si>
  <si>
    <t>Инициаторы</t>
  </si>
  <si>
    <t>Наименование мероприятия</t>
  </si>
  <si>
    <t>Сметная стоимость, тыс. рублей</t>
  </si>
  <si>
    <t>Показатель 2</t>
  </si>
  <si>
    <t>Всего</t>
  </si>
  <si>
    <t>ИТОГО:</t>
  </si>
  <si>
    <t>Структура населения</t>
  </si>
  <si>
    <t>Всего населения, чел.</t>
  </si>
  <si>
    <t>от 18 до 65 лет</t>
  </si>
  <si>
    <t>старше 65 лет</t>
  </si>
  <si>
    <t>Экономически активное население</t>
  </si>
  <si>
    <t>Занятое население</t>
  </si>
  <si>
    <t>Описание объектов</t>
  </si>
  <si>
    <t>Природный потенциал</t>
  </si>
  <si>
    <t>Человеческий потенциал</t>
  </si>
  <si>
    <t>Всего по субъекту Российской Федерации</t>
  </si>
  <si>
    <t>Объекты инфраструктуры</t>
  </si>
  <si>
    <t>Значения показателей</t>
  </si>
  <si>
    <t>II</t>
  </si>
  <si>
    <t>Код бюджетной классификации</t>
  </si>
  <si>
    <t>Вид деятельности</t>
  </si>
  <si>
    <t>Наименование мероприятий проекта</t>
  </si>
  <si>
    <t>Телекоммуникационная инфраструктура</t>
  </si>
  <si>
    <t>№ п/п мероприятия в проекте</t>
  </si>
  <si>
    <t>РЕЗУЛЬТАТ (количество баллов, присвоенное проекту)</t>
  </si>
  <si>
    <t>Вид работ в составе мероприятия</t>
  </si>
  <si>
    <t>Отраслевое направление мероприятия</t>
  </si>
  <si>
    <t>а1) Доля планируемых внебюджетных средств в общей стоимости проекта комплексного развития сельских территорий (сельских агломераций)                                                                                                                              (Pip)</t>
  </si>
  <si>
    <t>а2) Доля фактически израсходованных в течение 2-х лет, предшествующих году начала реализации проекта, средств из внебюджетных источников на разработку ПСД и экспертизы в общей стоимости проекта                                                           (Pif)</t>
  </si>
  <si>
    <t>б) Продолжительность достижения планируемых результатов реализации проекта комплексного развития сельских территорий (сельских агломераций)                                                                                                                        (Z)</t>
  </si>
  <si>
    <t>в) Доля жителей сельских территорий (сельских агломераций), где планируется реализация проекта комплексного развития сельских территорий (сельских агломераций), поддержавших целесообразность его реализации, по итогам общественного обсуждения в общей численности жителей сельских территорий (сельских агломераций)
 (Wtd)</t>
  </si>
  <si>
    <t>г) Уровень занятости населения, проживающего на сельских территориях (сельских агломерациях), где планируется реализация проекта комплексного развития сельских территорий (сельских агломераций), к общей численности экономически активного населения                                                                                                                   (E)</t>
  </si>
  <si>
    <t>д) Доля трудоспособного населения в общей численности населения сельских территорий (сельских агломераций), где планируется реализация проекта комплексного развития сельских территорий (сельских агломераций)                                                                                                           (K)</t>
  </si>
  <si>
    <t>е) Доля прироста постоянных рабочих мест, планируемых к созданию на сельских территориях (сельских агломерациях) в период реализации государственной программы, к общей численности экономически активного населения                                                                                      (Nwp)</t>
  </si>
  <si>
    <t>ж) Отношение среднемесячных располагаемых ресурсов (доходов) домохозяйств на сельских территориях (сельских агломерациях), где планируется реализация проекта комплексного развития сельских территорий (сельских агломераций) к среднемесячным располагаемым ресурсам (доходам) городских домохозяйств соответствующего субъекта Российской Федерации                                                                                     (Sd)</t>
  </si>
  <si>
    <t>Вклад проектов комплексного развития сельских территорий (сельских агломераций) в сохранение доли сельского населения в общей численности населения Российской Федерации на уровне не менее 25,3% в 2025 году                                                                                          (DCp)</t>
  </si>
  <si>
    <t>Вклад проектов комплексного развития сельских территорий (сельских агломераций) в достижение соотношения среднемесячных располагаемых ресурсов сельских и городских домохозяйств до 80% в 2025 году                                                                                                                                 (DCr)</t>
  </si>
  <si>
    <t>Вклад мероприятий, входящих в состав проектов комплексного развития сельских территорий (сельских агломераций), в повышение доли общей площади благоустроенных жилых помещений в сельских населенных пунктах до 50% в 2025 году                                                                                                                                         (DCb)</t>
  </si>
  <si>
    <t>Заключение ФОИВ требуется / не требуется</t>
  </si>
  <si>
    <t xml:space="preserve">- менее 0,01 ед. - 0 баллов;
- за каждые 0,01 ед. - 1 балл;
- от 0,1 ед. и более 10 баллов.
</t>
  </si>
  <si>
    <t xml:space="preserve">- длительность 1 год - 9 баллов;
- длительность 2 года - 6 баллов;
- длительность 3 года - 3 балла; 
- длительность более 3 лет - 0 баллов;
</t>
  </si>
  <si>
    <t xml:space="preserve"> - менее 0,51 ед. - 0 баллов;
 - от 0,51 ед. до 1 ед. - 10 баллов.
</t>
  </si>
  <si>
    <t xml:space="preserve"> - менее 0,1 ед. - 0 баллов;                                                                                          - за каждые 0,1 ед. - 1 балл;
 - от 0,9 ед. до 1 ед. - 10 баллов.
</t>
  </si>
  <si>
    <t xml:space="preserve"> - менее 0,1 ед. - 0 баллов;                                                                                          - за каждые 0,1 ед. - 1 балл;
 - от 0,6 ед. до 1 ед. - 10 баллов.
</t>
  </si>
  <si>
    <t xml:space="preserve"> - менее 0,05 ед. - 0 баллов;
- от 0,05 до 0,09 - 1 балл;
 - от 0,1 ед. и более - 10 баллов.
</t>
  </si>
  <si>
    <t xml:space="preserve"> - менее 0,1 ед. - 0 баллов;                                                                                          - за каждые 0,1 ед. - 1 балл;
 - от 0,8 ед. и более - 10 баллов.
</t>
  </si>
  <si>
    <t>Весовой коэффициент</t>
  </si>
  <si>
    <t>Количество баллов (Mpip)</t>
  </si>
  <si>
    <t>Количество баллов (Mpif)</t>
  </si>
  <si>
    <t>Количество баллов (Mz)</t>
  </si>
  <si>
    <t>Количество баллов (Mwtd)</t>
  </si>
  <si>
    <t>Количество баллов (Me)</t>
  </si>
  <si>
    <t>Количество баллов (Mk)</t>
  </si>
  <si>
    <t>Количество баллов (MNwp)</t>
  </si>
  <si>
    <t>Количество баллов
(MSgd)</t>
  </si>
  <si>
    <t>Количество баллов
(DCr)</t>
  </si>
  <si>
    <t>"____"</t>
  </si>
  <si>
    <t>Приложение № 1 к приказу Минсельхоза России
 от _________2021 г. № _____</t>
  </si>
  <si>
    <r>
      <t>Ф.И.О.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>, должность</t>
    </r>
  </si>
  <si>
    <r>
      <t>Ответственные за реализацию отдельных мероприятий проекта</t>
    </r>
    <r>
      <rPr>
        <vertAlign val="superscript"/>
        <sz val="14"/>
        <color theme="1"/>
        <rFont val="Times New Roman"/>
        <family val="1"/>
        <charset val="204"/>
      </rPr>
      <t xml:space="preserve"> 2</t>
    </r>
  </si>
  <si>
    <r>
      <t xml:space="preserve">Наименование мероприятий </t>
    </r>
    <r>
      <rPr>
        <vertAlign val="superscript"/>
        <sz val="14"/>
        <color theme="1"/>
        <rFont val="Times New Roman"/>
        <family val="1"/>
        <charset val="204"/>
      </rPr>
      <t>3</t>
    </r>
  </si>
  <si>
    <r>
      <rPr>
        <vertAlign val="superscript"/>
        <sz val="12"/>
        <color theme="1"/>
        <rFont val="Times New Roman"/>
        <family val="1"/>
        <charset val="204"/>
      </rPr>
      <t xml:space="preserve">1 </t>
    </r>
    <r>
      <rPr>
        <sz val="12"/>
        <color theme="1"/>
        <rFont val="Times New Roman"/>
        <family val="1"/>
        <charset val="204"/>
      </rPr>
      <t>В случае реализации проекта на территории сельской агломерации указывается наименование сельской агломерации и входящие в нее населенные пункты, на территории которых планируется реализация мероприятий проекта.</t>
    </r>
  </si>
  <si>
    <r>
      <t>Наименование населенного пункта</t>
    </r>
    <r>
      <rPr>
        <vertAlign val="superscript"/>
        <sz val="14"/>
        <color theme="1"/>
        <rFont val="Times New Roman"/>
        <family val="1"/>
        <charset val="204"/>
      </rPr>
      <t xml:space="preserve"> 2</t>
    </r>
  </si>
  <si>
    <r>
      <t>Наименование мероприятия</t>
    </r>
    <r>
      <rPr>
        <vertAlign val="superscript"/>
        <sz val="14"/>
        <color theme="1"/>
        <rFont val="Times New Roman"/>
        <family val="1"/>
        <charset val="204"/>
      </rPr>
      <t>3</t>
    </r>
  </si>
  <si>
    <t>Код ОКТМО</t>
  </si>
  <si>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Указывается с учетом количества новых рабочих мест, создаваемых в рамках реализации инвестиционных проектов, отраженных в графе 5 табличной формы раздела 13.3.</t>
    </r>
  </si>
  <si>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Год представления проекта на отбор.</t>
    </r>
  </si>
  <si>
    <r>
      <t xml:space="preserve">5. Ответственные за разработку и реализацию проекта: </t>
    </r>
    <r>
      <rPr>
        <vertAlign val="superscript"/>
        <sz val="14"/>
        <color theme="1"/>
        <rFont val="Times New Roman"/>
        <family val="1"/>
        <charset val="204"/>
      </rPr>
      <t>1</t>
    </r>
  </si>
  <si>
    <t>Контактные данные (телефон, адрес электронной почты)</t>
  </si>
  <si>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Указываются представители органов государственной и муниципальной власти.</t>
    </r>
  </si>
  <si>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Информация представляется в разрезе мероприятий (при необходимости).</t>
    </r>
  </si>
  <si>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Отчество указывается при наличии.</t>
    </r>
  </si>
  <si>
    <t>6. Характеристика объектов и оборудования в составе мероприятий проекта, территория и сроки их реализации:</t>
  </si>
  <si>
    <t>Отношение к объектам капитального строительства (да/нет)</t>
  </si>
  <si>
    <t>Год начала реализации</t>
  </si>
  <si>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Дата завершения реализации мероприятий, связанных со строительством, реконструкцией и капремонтом, должна включать дату ввода объекта в эксплуатацию.</t>
    </r>
  </si>
  <si>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Указывается  "да",  если  территория  сельского  населенного пункта 
расположена в районах Крайнего Севера и Арктической зоне.</t>
    </r>
  </si>
  <si>
    <r>
      <rPr>
        <vertAlign val="superscript"/>
        <sz val="14"/>
        <rFont val="Times New Roman"/>
        <family val="1"/>
        <charset val="204"/>
      </rPr>
      <t>5</t>
    </r>
    <r>
      <rPr>
        <sz val="14"/>
        <rFont val="Times New Roman"/>
        <family val="1"/>
        <charset val="204"/>
      </rPr>
      <t xml:space="preserve"> Указываются сведения о количестве планируемых к созданию постоянных рабочих мест в рамках каждого мероприятия проекта, а также реквизиты подтверждающего документа.</t>
    </r>
  </si>
  <si>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Указывается  наименование  населенных  пунктов  (включая вид: село, деревня,  рабочий поселок, город и т.п.), на территории которых планируется реализация мероприятий проекта.</t>
    </r>
  </si>
  <si>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В составе наименования мероприятий, связанных со строительством, реконструкцией, капитальным ремонтом, установкой, указывается наименование и адрес объекта; в составе наименования мероприятий, связанных с приобретением транспортных средств/оборудования, указывается наименование приобретаемого транспортного средства/оборудования и наименование и адрес объекта, для которого приобретается транспортное средство/оборудование.</t>
    </r>
  </si>
  <si>
    <r>
      <rPr>
        <vertAlign val="superscript"/>
        <sz val="14"/>
        <rFont val="Times New Roman"/>
        <family val="1"/>
        <charset val="204"/>
      </rPr>
      <t>3</t>
    </r>
    <r>
      <rPr>
        <sz val="14"/>
        <rFont val="Times New Roman"/>
        <family val="1"/>
        <charset val="204"/>
      </rPr>
      <t xml:space="preserve"> Указываются  показатели  площади/протяженности/мощности/вместимости для  мероприятий,  связанных со строительством, реконструкцией, капитальным ремонтом, установкой объектов; указываются показатели интенсивности/регулярности использования, целевого назначения для мероприятий, связанных с приобретением транспортных средств и оборудования.</t>
    </r>
  </si>
  <si>
    <t>7. Наличие актуальной проектной документаций по мероприятиям проекта и положительных заключений государственных экспертиз, а также актуального подтверждения цен на основе запроса коммерческих предложений производителей:</t>
  </si>
  <si>
    <t>Реквизиты ГЭ на ПД / планируемый срок получения</t>
  </si>
  <si>
    <t>Реквизиты заключения ГЭ на ДОСМ / планируемый срок получения</t>
  </si>
  <si>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Для мероприятий, связанных со строительством, реконструкцией и капитальным ремонтом, указываются реквизиты заключения органа государственной экспертизы на проектную документацию и результаты инженерных изысканий, а также достоверности определения сметной стоимости; при отсутствии на момент подачи заявочной документации на отбор  проектов утвержденных заключений государственной экспертизы в графы 5 и 7 вносится запись "заключение ГЭ будет представлено 
до 1 октября"; по остальным мероприятиям графы 5 и 7 не заполняются. </t>
    </r>
  </si>
  <si>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Для мероприятий, связанных со строительством и реконструкцией в графу 3 вносится запись "требуется ПД" и указываются ее реквизиты; 
для мероприятий, связанных с капитальным ремонтом, в графу 3 вносится запись "требуется акт, содержащий перечень дефектов; требуется задание на проектирование" и указываются их реквизиты; при отсутствии на момент подачи заявочной документации на отбор проектов утвержденной проектной документации в графу 3 также вносится запись "ПД будет представлена до 1 сентября". Для мероприятий, связанных с приобретениями, установкой в графе 3  вносится  запись "не требуется ПД" и в графе 4 указывается информация о сроках, в которые проводился запрос коммерческих предложений производителей, количестве и  наименовании производителей, представивших коммерческие предложения.</t>
    </r>
  </si>
  <si>
    <t>ПД подготовлена на основе типовой экономически эффективной ПД (да/нет)</t>
  </si>
  <si>
    <t xml:space="preserve">Реквизиты типовой экономически эффективной ПД </t>
  </si>
  <si>
    <t>Реквизиты протокольного решения Минстроя России</t>
  </si>
  <si>
    <t>Номер строки Реестра  экономически эффективной документации повторного применения</t>
  </si>
  <si>
    <t>Наименование объекта в Реестре  экономически эффективной документации повторного применения</t>
  </si>
  <si>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Для мероприятий, связанных со строительством (реконструкцией) объектов капитального строительства вносятся сведения о внесении сведений о проектной документации в Реестр экономически эффективной проектной документации повторного использования. Ответственным за ведение которого является Минстрой России. </t>
    </r>
  </si>
  <si>
    <t>9. Сведения о фактически профинансированных за счет внебюджетных средств расходов на разработку проектной документации, проведение экспертиз и осуществление реализации мероприятий в течение 2 лет, предшествующих дате направления проекта на отбор</t>
  </si>
  <si>
    <r>
      <t>8. Отношение проектной документации к экономически эффективной документации повторного применения</t>
    </r>
    <r>
      <rPr>
        <vertAlign val="superscript"/>
        <sz val="14"/>
        <color theme="1"/>
        <rFont val="Times New Roman"/>
        <family val="1"/>
        <charset val="204"/>
      </rPr>
      <t xml:space="preserve">1 </t>
    </r>
    <r>
      <rPr>
        <sz val="14"/>
        <color theme="1"/>
        <rFont val="Times New Roman"/>
        <family val="1"/>
        <charset val="204"/>
      </rPr>
      <t>:</t>
    </r>
  </si>
  <si>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Указывается "да", если в течение 24 месяцев, предшествующих дате направления проекта на отбор за счет внебюджетных средств были профинансированы разработка проектной документации, проведение экспертиз, осуществление реализации мероприятия.</t>
    </r>
  </si>
  <si>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В графе 4 указывается один из следующих видов работ: подготовка ПД, проведение экспертизы (с указанием конкретного наименования экспертизы), строительно-монтажные работы (СМР).</t>
    </r>
  </si>
  <si>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Перечисляются  наименования  и реквизиты документов, подтверждающих объемы фактически профинансированных за счет внебюджетных средств расходов на подготовку ПД проведение экспертиз и осуществление  СМР в течение 24 месяцев, предшествующих дате направления проекта на отбор.</t>
    </r>
  </si>
  <si>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Указывается "да", если в течение 24 месяцев, предшествующих дате направления проекта на отбор, за счет бюджетных средств были профинансированы  разработка ПД, проведение экспертиз, осуществление реализации мероприятия.</t>
    </r>
  </si>
  <si>
    <r>
      <rPr>
        <vertAlign val="superscript"/>
        <sz val="14"/>
        <color theme="1"/>
        <rFont val="Times New Roman"/>
        <family val="1"/>
        <charset val="204"/>
      </rPr>
      <t>5</t>
    </r>
    <r>
      <rPr>
        <sz val="14"/>
        <color theme="1"/>
        <rFont val="Times New Roman"/>
        <family val="1"/>
        <charset val="204"/>
      </rPr>
      <t xml:space="preserve"> В графе 8 указывается один из следующих видов работ: подготовка ПД, проведение экспертизы (с указанием конкретного наименования экспертизы), строительно-монтажные работы (СМР).</t>
    </r>
  </si>
  <si>
    <r>
      <rPr>
        <vertAlign val="superscript"/>
        <sz val="14"/>
        <color theme="1"/>
        <rFont val="Times New Roman"/>
        <family val="1"/>
        <charset val="204"/>
      </rPr>
      <t>6</t>
    </r>
    <r>
      <rPr>
        <sz val="14"/>
        <color theme="1"/>
        <rFont val="Times New Roman"/>
        <family val="1"/>
        <charset val="204"/>
      </rPr>
      <t xml:space="preserve"> Перечисляются  наименования  и реквизиты документов, подтверждающих объемы   фактически  профинансированных   за   счет  внебюджетных   средств расходов  на  подготовку ПД, проведение экспертиз  и  осуществление СМР в течение 24 месяцев, предшествующих дате подачи проекта на отбор.</t>
    </r>
  </si>
  <si>
    <t>10. Планируемые объемы финансирования мероприятий проекта</t>
  </si>
  <si>
    <t>N п/п</t>
  </si>
  <si>
    <t xml:space="preserve">Наименование мероприятий
</t>
  </si>
  <si>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Объем средств из федерального бюджета (заполняется с 1 знаком после запятой).</t>
    </r>
  </si>
  <si>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Объем средств из местных бюджетов.</t>
    </r>
  </si>
  <si>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Объем средств из внебюджетных источников.</t>
    </r>
  </si>
  <si>
    <t>11. Потенциал территории реализации проекта</t>
  </si>
  <si>
    <t xml:space="preserve">  Потенциал территории</t>
  </si>
  <si>
    <t xml:space="preserve">  Объекты, характеризующие потенциал</t>
  </si>
  <si>
    <t>Наименование территории реализации проекта</t>
  </si>
  <si>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В том числе указывается удаленность   от   соответствующего административного центра и  столицы  соответствующего  субъекта  Российской Федерации.</t>
    </r>
  </si>
  <si>
    <t>12. Численность населения, проживающего на территории реализации проекта, его возрастная и экономическая структура</t>
  </si>
  <si>
    <t xml:space="preserve">Наименование и реквизиты подтверждающих документов </t>
  </si>
  <si>
    <t>в том числе</t>
  </si>
  <si>
    <t>от 0 до 12 мес.</t>
  </si>
  <si>
    <t>от 1 года до 6 лет</t>
  </si>
  <si>
    <t>от 7 до 17 лет, из них.</t>
  </si>
  <si>
    <t>от 7 до 14 лет</t>
  </si>
  <si>
    <t xml:space="preserve">15 лет </t>
  </si>
  <si>
    <t>от 16 до 17 лет</t>
  </si>
  <si>
    <t>в том числе от 66 до 72 лет</t>
  </si>
  <si>
    <r>
      <t>Занятое население</t>
    </r>
    <r>
      <rPr>
        <vertAlign val="superscript"/>
        <sz val="14"/>
        <color theme="1"/>
        <rFont val="Times New Roman"/>
        <family val="1"/>
        <charset val="204"/>
      </rPr>
      <t>3</t>
    </r>
  </si>
  <si>
    <t>от 7 до 17 лет, из них::</t>
  </si>
  <si>
    <t>Трудоспособное население</t>
  </si>
  <si>
    <t>1.5.1</t>
  </si>
  <si>
    <t>1.5</t>
  </si>
  <si>
    <t>1.4</t>
  </si>
  <si>
    <t>1.3.3</t>
  </si>
  <si>
    <t>1.3.2</t>
  </si>
  <si>
    <t>1.3.1</t>
  </si>
  <si>
    <t>1.3</t>
  </si>
  <si>
    <t>1.2</t>
  </si>
  <si>
    <t>1.1</t>
  </si>
  <si>
    <t>1</t>
  </si>
  <si>
    <t>4</t>
  </si>
  <si>
    <t>3</t>
  </si>
  <si>
    <t>2</t>
  </si>
  <si>
    <r>
      <t>Экономически активное население</t>
    </r>
    <r>
      <rPr>
        <vertAlign val="superscript"/>
        <sz val="14"/>
        <color theme="1"/>
        <rFont val="Times New Roman"/>
        <family val="1"/>
        <charset val="204"/>
      </rPr>
      <t>1</t>
    </r>
  </si>
  <si>
    <r>
      <t>Трудоспособное население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</si>
  <si>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Наименование населенного пункта</t>
    </r>
    <r>
      <rPr>
        <vertAlign val="superscript"/>
        <sz val="14"/>
        <color theme="1"/>
        <rFont val="Times New Roman"/>
        <family val="1"/>
        <charset val="204"/>
      </rPr>
      <t>4</t>
    </r>
  </si>
  <si>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За экономически активное население принимается населения в возрасте от 15 до 72 лет.</t>
    </r>
  </si>
  <si>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Занятое  население  составляет  разницу между экономически активным населением и безработным.</t>
    </r>
  </si>
  <si>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За  трудоспособное население принимается население в трудоспособном возрасте за вычетом граждан, имеющих I или II группы инвалидности.</t>
    </r>
  </si>
  <si>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Приводится  информация по населенным пунктам, в которых планируется реализация  мероприятий  проекта;  при  этом  при  расчете  соответствующих критериев отбора используются  данные  в  целом  по  территории  реализации проекта.</t>
    </r>
  </si>
  <si>
    <t>13. Данные о среднемесячных располагаемых ресурсах (доходах) домохозяйств на  территории реализации проекта и городских домохозяйств соответствующего субъекта Российской Федерации</t>
  </si>
  <si>
    <t>Наименование сельской агломерации/населенных пунктов в составе сельской агломерации</t>
  </si>
  <si>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Данные  по  территории  реализации  проекта  приводятся  только при наличии соответствующего подтверждения  от  территориального  подразделения Федеральной службы государственной статистики; при отсутствии подтверждения данные о среднемесячном уровне располагаемых ресурсов сельских  домохозяйств заполняются в целом по соответствующему субъекту Российской Федерации.</t>
    </r>
  </si>
  <si>
    <t>14. Данные об объектах инфраструктуры, и планируемых к созданию и расположенных на территории реализации проекта (государственная, муниципальная и частная собственность)</t>
  </si>
  <si>
    <t>Показатели площади/протяженности/мощности, показатели для расчета уровня обеспеченности населения территории услугами объектами</t>
  </si>
  <si>
    <t xml:space="preserve">Наименование и реквизиты подтверждающего документа </t>
  </si>
  <si>
    <t>Нормативная потребность</t>
  </si>
  <si>
    <t>Фактическая обеспеченность потребности</t>
  </si>
  <si>
    <t xml:space="preserve">Планируемая обеспеченность потребности в результате реализации мероприятия проекта </t>
  </si>
  <si>
    <t>Дополнительная потребность</t>
  </si>
  <si>
    <t xml:space="preserve"> Иные объекты инфраструктуры, расположенные на территории реализации проекта </t>
  </si>
  <si>
    <t xml:space="preserve">Объекты инфраструктуры в рамках мероприятий проекта </t>
  </si>
  <si>
    <t>Объекты (организации), предоставляющие услуги дошкольного образования</t>
  </si>
  <si>
    <r>
      <t>Показатель 1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</si>
  <si>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Объект (организация)</t>
    </r>
    <r>
      <rPr>
        <vertAlign val="superscript"/>
        <sz val="14"/>
        <color theme="1"/>
        <rFont val="Times New Roman"/>
        <family val="1"/>
        <charset val="204"/>
      </rPr>
      <t>1</t>
    </r>
  </si>
  <si>
    <t>Объекты (организации), предоставляющие общеобразовательные услуги</t>
  </si>
  <si>
    <t>2.1</t>
  </si>
  <si>
    <t>2.2</t>
  </si>
  <si>
    <t>2.3</t>
  </si>
  <si>
    <t>2.4</t>
  </si>
  <si>
    <t>2.5</t>
  </si>
  <si>
    <t>5</t>
  </si>
  <si>
    <t>6</t>
  </si>
  <si>
    <t>7</t>
  </si>
  <si>
    <t>8</t>
  </si>
  <si>
    <t>9</t>
  </si>
  <si>
    <t>10</t>
  </si>
  <si>
    <t>11</t>
  </si>
  <si>
    <t>12</t>
  </si>
  <si>
    <t>Инфраструктура электрообеспечения и уличного освещения</t>
  </si>
  <si>
    <t>Инфраструктура газоснабжения</t>
  </si>
  <si>
    <t>Инфраструктура теплоснабжения</t>
  </si>
  <si>
    <t>Инфраструктура водоотведения</t>
  </si>
  <si>
    <t>Инфраструктура водоснабжения</t>
  </si>
  <si>
    <t>Объекты (организации), предоставляющие услуги социального обеспечения</t>
  </si>
  <si>
    <t>Объекты (организации), предоставляющие физкультурно-спортивные услуги</t>
  </si>
  <si>
    <t>Объекты (организации), предоставляющие культурно-досуговые услуги</t>
  </si>
  <si>
    <t>Объекты (организации), предоставляющие первичную медико-санитарную помощь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</si>
  <si>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</si>
  <si>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</si>
  <si>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</si>
  <si>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</si>
  <si>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</si>
  <si>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</si>
  <si>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</si>
  <si>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</si>
  <si>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</si>
  <si>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</si>
  <si>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12.5</t>
  </si>
  <si>
    <t>12.4</t>
  </si>
  <si>
    <t>12.3</t>
  </si>
  <si>
    <t>12.2</t>
  </si>
  <si>
    <t>12.1</t>
  </si>
  <si>
    <t>11.5</t>
  </si>
  <si>
    <t>11.4</t>
  </si>
  <si>
    <t>11.3</t>
  </si>
  <si>
    <t>11.2</t>
  </si>
  <si>
    <t>11.1</t>
  </si>
  <si>
    <t>10.5</t>
  </si>
  <si>
    <t>10.4</t>
  </si>
  <si>
    <t>10.3</t>
  </si>
  <si>
    <t>10.2</t>
  </si>
  <si>
    <t>10.1</t>
  </si>
  <si>
    <t>9.5</t>
  </si>
  <si>
    <t>9.4</t>
  </si>
  <si>
    <t>9.3</t>
  </si>
  <si>
    <t>9.2</t>
  </si>
  <si>
    <t>9.1</t>
  </si>
  <si>
    <t>8.5</t>
  </si>
  <si>
    <t>8.4</t>
  </si>
  <si>
    <t>8.3</t>
  </si>
  <si>
    <t>8.2</t>
  </si>
  <si>
    <t>8.1</t>
  </si>
  <si>
    <t>7.5</t>
  </si>
  <si>
    <t>7.4</t>
  </si>
  <si>
    <t>7.3</t>
  </si>
  <si>
    <t>7.2</t>
  </si>
  <si>
    <t>7.1</t>
  </si>
  <si>
    <t>6.5</t>
  </si>
  <si>
    <t>6.4</t>
  </si>
  <si>
    <t>6.3</t>
  </si>
  <si>
    <t>6.2</t>
  </si>
  <si>
    <t>6.1</t>
  </si>
  <si>
    <t>5.5</t>
  </si>
  <si>
    <t>5.4</t>
  </si>
  <si>
    <t>5.3</t>
  </si>
  <si>
    <t>5.2</t>
  </si>
  <si>
    <t>5.1</t>
  </si>
  <si>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Указываются расположенные на территории населенного пункта и предоставляющие соответствующие услуги объекты (организации),  включая полное наименование, точный адрес местонахождения и вид собственности.</t>
    </r>
  </si>
  <si>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В графе 6 по каждому объекту указываются нормативы обеспеченности населения услугами/объектами и реквизиты нормативного  акта,  в  котором они определены (при наличии).</t>
    </r>
  </si>
  <si>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В </t>
    </r>
    <r>
      <rPr>
        <sz val="14"/>
        <rFont val="Times New Roman"/>
        <family val="1"/>
        <charset val="204"/>
      </rPr>
      <t>графе 4</t>
    </r>
    <r>
      <rPr>
        <sz val="14"/>
        <color theme="1"/>
        <rFont val="Times New Roman"/>
        <family val="1"/>
        <charset val="204"/>
      </rPr>
      <t xml:space="preserve"> по каждому объекту (организации) указываются характеризующие конкретный объект показатели площади/протяженности/мощности, показатели, на основе которых определяется норматив обеспеченности населения теми или иными  услугами, в </t>
    </r>
    <r>
      <rPr>
        <sz val="14"/>
        <rFont val="Times New Roman"/>
        <family val="1"/>
        <charset val="204"/>
      </rPr>
      <t>графе 5</t>
    </r>
    <r>
      <rPr>
        <sz val="14"/>
        <color theme="1"/>
        <rFont val="Times New Roman"/>
        <family val="1"/>
        <charset val="204"/>
      </rPr>
      <t xml:space="preserve"> указываются значения соответствующих показателей; в случае если в составе мероприятий проекта заявляется  приобретение  транспортных средств или оборудование - в числе показателей, характеризующих соответствующий объект (организацию), представляются сведения об оснащенности его транспортными средствами и оборудованием.</t>
    </r>
  </si>
  <si>
    <t xml:space="preserve">15. Сведения о выгодоприобретателях от реализации проекта </t>
  </si>
  <si>
    <t>16. Информация о фактически реализуемых на территории реализации проекта иных мероприятий, финансируемых за счет бюджетных средств, в том числе в рамках государственных программ (включая государственные программы, ответственным исполнителем которых является Министерство сельского хозяйства Российской Федерации)</t>
  </si>
  <si>
    <t>Наименование государственной (муниципальной) программы/структурного элемента/непрограммного направления расходов</t>
  </si>
  <si>
    <t>Наименование мероприятия, финансируемого в рамках государственной (муниципальной) программы/структурного элемента/непрограммного направления расходов</t>
  </si>
  <si>
    <t>Период финансирования</t>
  </si>
  <si>
    <t>Объем финансирования, тыс. рублей (все источники)</t>
  </si>
  <si>
    <t>17. Информация о наличии генерального плана территории реализации проекта</t>
  </si>
  <si>
    <r>
      <t>Наименование и реквизиты нормативного документа (проекта документа) об утверждении генерального плана, а также мастер-плана развития территории (при наличии)</t>
    </r>
    <r>
      <rPr>
        <vertAlign val="superscript"/>
        <sz val="14"/>
        <color theme="1"/>
        <rFont val="Times New Roman"/>
        <family val="1"/>
        <charset val="204"/>
      </rPr>
      <t>1</t>
    </r>
  </si>
  <si>
    <t>Наличие схемы расположения объекта (по каждому мероприятию)
(да/нет)</t>
  </si>
  <si>
    <t>Схема расположения объекта представлена в составе заявочной документации (да/нет)</t>
  </si>
  <si>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Указываются реквизиты нормативного акта (проекта нормативного акта) об утверждении генерального плана территории реализации проекта, а также мастер-плана развития территории (при наличии)</t>
    </r>
    <r>
      <rPr>
        <sz val="14"/>
        <color theme="1"/>
        <rFont val="Courier New"/>
        <family val="3"/>
        <charset val="204"/>
      </rPr>
      <t xml:space="preserve"> </t>
    </r>
    <r>
      <rPr>
        <sz val="14"/>
        <color theme="1"/>
        <rFont val="Times New Roman"/>
        <family val="1"/>
        <charset val="204"/>
      </rPr>
      <t>а также мастер-плана развития территории (при наличии).</t>
    </r>
  </si>
  <si>
    <t xml:space="preserve">18. Сведения о хозяйствующих субъектах, осуществляющих свою деятельность на территории реализации проекта и формирующих не менее 25% валового муниципального продукта (далее - ВМП) соответствующего муниципального образования, поддержке целесообразности реализации проекта </t>
  </si>
  <si>
    <t>Наименование муниципального образования - территории реализации проекта</t>
  </si>
  <si>
    <r>
      <t>Наименование организаций/
КФХ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>/ИП</t>
    </r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
</t>
    </r>
  </si>
  <si>
    <t>Средний уровень заработной платы,
руб./мес.</t>
  </si>
  <si>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ИП - индивидуальные предприниматели.</t>
    </r>
  </si>
  <si>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КФХ - крестьянские фермерские хозяйства.</t>
    </r>
  </si>
  <si>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Сведения за период (год), не более чем на  2  года,  предшествующие году направления проекта на отбор.</t>
    </r>
  </si>
  <si>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Указываются  реквизиты  писем хозяйствующих субъектов и аргументы, обосновывающие целесообразность реализации проекта (при наличии).</t>
    </r>
  </si>
  <si>
    <t xml:space="preserve"> Инвестиционные проекты, находящиеся в стадии реализации (на год начала реализации мероприятий проекта)</t>
  </si>
  <si>
    <t>Наименование территории реализации инвестиционного проекта</t>
  </si>
  <si>
    <r>
      <t>Наименование инвестиционного проекта и его краткое описание</t>
    </r>
    <r>
      <rPr>
        <vertAlign val="superscript"/>
        <sz val="14"/>
        <color theme="1"/>
        <rFont val="Times New Roman"/>
        <family val="1"/>
        <charset val="204"/>
      </rPr>
      <t>1</t>
    </r>
  </si>
  <si>
    <t>Имеющееся количество рабочих мест, чел. / численность персонала, чел.</t>
  </si>
  <si>
    <t>Планируемая к вовлечению в оборот площадь земли, га</t>
  </si>
  <si>
    <t>ИТОГО</t>
  </si>
  <si>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В графе 3 указывается полное наименование инвестора (включая адрес регистрации  и ИНН), наименование инвестиционного  проекта  и  его  краткое описание.</t>
    </r>
  </si>
  <si>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Указываются источники инвестиций:  средства  федерального  бюджета, средства   бюджета   соответствующего   субъекта    Российской   Федерации, внебюджетные средства.</t>
    </r>
  </si>
  <si>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Указываются количество новых постоянных. рабочих мест, которые планируется создать в рамках инвестиционных проектов в период реализации мероприятий проекта </t>
    </r>
  </si>
  <si>
    <r>
      <t>20. Сведения о поддержке целесообразности реализации проекта жителями соответствующей территории</t>
    </r>
    <r>
      <rPr>
        <vertAlign val="superscript"/>
        <sz val="14"/>
        <color theme="1"/>
        <rFont val="Times New Roman"/>
        <family val="1"/>
        <charset val="204"/>
      </rPr>
      <t>1</t>
    </r>
  </si>
  <si>
    <r>
      <t>ИТОГО</t>
    </r>
    <r>
      <rPr>
        <vertAlign val="superscript"/>
        <sz val="14"/>
        <color theme="1"/>
        <rFont val="Times New Roman"/>
        <family val="1"/>
        <charset val="204"/>
      </rPr>
      <t>2</t>
    </r>
  </si>
  <si>
    <t>Общая численность жителей от 16 лет и старше</t>
  </si>
  <si>
    <t>Численность жителей от 16 лет и старше, принявших участие в общественном обсуждении</t>
  </si>
  <si>
    <t>Численность жителей от 16 лет и старше, поддержавших целесообразность реализации мероприятий проекта</t>
  </si>
  <si>
    <t>Наименование и реквизиты документа, в котором зафиксированы результаты общественного обсуждения</t>
  </si>
  <si>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Общественное  обсуждение  проводится  в  населенных  пунктах,  на территории которых предлагается реализация мероприятий проекта.</t>
    </r>
  </si>
  <si>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Если  в  населенном  пункте  предлагается  реализация  нескольких мероприятий,   итоговая   численность  жителей  от   16   лет   и   старше, поддержавших    реализацию    этих    мероприятий,    рассчитывается    как средневзвешенное значение.</t>
    </r>
  </si>
  <si>
    <t>21. Описание  проблем, решение которых будет достигнуто в результате реализации мероприятий проекта</t>
  </si>
  <si>
    <t xml:space="preserve">Наименование мероприятий проекта </t>
  </si>
  <si>
    <t>Описание проблемы</t>
  </si>
  <si>
    <t>Ожидаемый результат</t>
  </si>
  <si>
    <t>22. Информация о соответствии проекта критериям отбора проектов</t>
  </si>
  <si>
    <t xml:space="preserve">№ п/п </t>
  </si>
  <si>
    <t>Наименование проекта / мероприятий</t>
  </si>
  <si>
    <t>Срок реализации мероприятий / проекта</t>
  </si>
  <si>
    <t xml:space="preserve">Заключение ФОИВ представлено в составе заявочной  документации </t>
  </si>
  <si>
    <t>Наличие ПСД (на 1 октября) 
(да/нет)</t>
  </si>
  <si>
    <t>Доля планируемых внебюджетных средств в общем объеме финансирования проекта (ед)</t>
  </si>
  <si>
    <t>Доля внебюджетных средств в общем объеме финансирования проекта за 2 предшествующих года (ед)</t>
  </si>
  <si>
    <t xml:space="preserve">РЕЗУЛЬТАТ 
(количество баллов, присвоенное проекту)
</t>
  </si>
  <si>
    <t xml:space="preserve">Наименование проекта </t>
  </si>
  <si>
    <t>X</t>
  </si>
  <si>
    <t>Наличие генерального плана территории 
(да /нет/проект)</t>
  </si>
  <si>
    <r>
      <rPr>
        <vertAlign val="superscript"/>
        <sz val="14"/>
        <color theme="1"/>
        <rFont val="Times New Roman"/>
        <family val="1"/>
        <charset val="204"/>
      </rPr>
      <t xml:space="preserve">2 </t>
    </r>
    <r>
      <rPr>
        <sz val="14"/>
        <color theme="1"/>
        <rFont val="Times New Roman"/>
        <family val="1"/>
        <charset val="204"/>
      </rPr>
      <t>Объем средств из бюджета субъекта Российской Федерации.</t>
    </r>
  </si>
  <si>
    <t>13</t>
  </si>
  <si>
    <t>14</t>
  </si>
  <si>
    <t>15</t>
  </si>
  <si>
    <t>16</t>
  </si>
  <si>
    <t>19</t>
  </si>
  <si>
    <t>20</t>
  </si>
  <si>
    <t>17</t>
  </si>
  <si>
    <t>18</t>
  </si>
  <si>
    <t xml:space="preserve">Инвестиционные проекты, реализация которых начнется в первый год реализации проекта </t>
  </si>
  <si>
    <t>ячейки заполняются органом местного самоуправления</t>
  </si>
  <si>
    <t xml:space="preserve">ячейки должны заполниться автоматически </t>
  </si>
  <si>
    <t>Вклад в ВМП (доля в ВМП), %</t>
  </si>
  <si>
    <t>Х</t>
  </si>
  <si>
    <r>
      <t>Норматив обеспеченности</t>
    </r>
    <r>
      <rPr>
        <vertAlign val="superscript"/>
        <sz val="14"/>
        <color theme="1"/>
        <rFont val="Times New Roman"/>
        <family val="1"/>
        <charset val="204"/>
      </rPr>
      <t>3</t>
    </r>
  </si>
  <si>
    <t>Соответствие доли занятого населения в численности экономического активного населения (ед.) критериям отбора проектов</t>
  </si>
  <si>
    <t>Соответствие доли населения в возрасте от 16 лет, поддержавших проект в общей численности населения от 16 лет (ед.) критериям отбора проектов</t>
  </si>
  <si>
    <t>Соответтсвие доли трудоспособного населения в общей численности населения (ед.) критериям отбора проектов</t>
  </si>
  <si>
    <t>Соответствие соотношения среднемесячных располагаемых ресурсов (доходов) сельского и городского домохозяйств (ед.) критериям отбора проектов</t>
  </si>
  <si>
    <t>Соответствие количества новых рабочих мест (ед.) критериям отбора проектов</t>
  </si>
  <si>
    <r>
      <t>Планируемое количество новых рабочих мест, чел.</t>
    </r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 xml:space="preserve"> в 20__ г. </t>
    </r>
  </si>
  <si>
    <t>Прогнозная численность выгодоприобретателей от реализации мероприятий проекта среди жителей, чел.</t>
  </si>
  <si>
    <t>Группы / наименования выгодоприобретателей от реализации мероприятий проекта</t>
  </si>
  <si>
    <t>Прогнозное количество выгодоприобретателей от реализации мероприятий проекта среди хозяйствующих субъектов, ед.</t>
  </si>
  <si>
    <t>Территория хозяйствования выгодоприобретателей от реализации мероприятий проекта</t>
  </si>
  <si>
    <r>
      <t>Среднемесячный уровень располагаемых ресурсов (доходов) сельских домохозяйств, руб.</t>
    </r>
    <r>
      <rPr>
        <vertAlign val="superscript"/>
        <sz val="14"/>
        <color theme="1"/>
        <rFont val="Times New Roman"/>
        <family val="1"/>
        <charset val="204"/>
      </rPr>
      <t xml:space="preserve">1 </t>
    </r>
  </si>
  <si>
    <t>Среднемесячный уровень располагаемых ресурсов (доходов) городских домохозяйств, руб.</t>
  </si>
  <si>
    <t>Численность населения на 1 января 2020 г.</t>
  </si>
  <si>
    <t>Численность населения на 1 января 2030 г.</t>
  </si>
  <si>
    <t>Численность населения на 1 января 2029 г.</t>
  </si>
  <si>
    <t>Численность населения на 1 января 2028 г.</t>
  </si>
  <si>
    <t>Численность населения на 1 января 2027 г.</t>
  </si>
  <si>
    <t>Численность населения на 1 января 2026 г.</t>
  </si>
  <si>
    <t>Численность населения на 1 января 2025 г.</t>
  </si>
  <si>
    <t>Численность населения на 1 января 2024 г.</t>
  </si>
  <si>
    <t>Численность населения на 1 января 2023 г.</t>
  </si>
  <si>
    <t>Численность населения на 1 января 2022 г.</t>
  </si>
  <si>
    <t>Численность населения на 1 января 2021 г.</t>
  </si>
  <si>
    <t xml:space="preserve">Общий объем финансирования 20__ г.,
тыс. рублей </t>
  </si>
  <si>
    <t>Объем финансирования 20__ г. за счет  ФБ,
тыс. рублей</t>
  </si>
  <si>
    <t>Уровень софинансирования (ФБ/РБ) 20__ г., %</t>
  </si>
  <si>
    <t>Объем финансирования за счет внебюджетных средств, тыс. рублей за 24 месяца, предшествующих дате отбора</t>
  </si>
  <si>
    <t>Объем финансирования засчет бюджетных средств, тыс. рублей за 24 месяца, предшествующих дате отбора</t>
  </si>
  <si>
    <r>
      <t>Направления финансирования расходов за счет бюджетных средств</t>
    </r>
    <r>
      <rPr>
        <vertAlign val="superscript"/>
        <sz val="14"/>
        <color theme="1"/>
        <rFont val="Times New Roman"/>
        <family val="1"/>
        <charset val="204"/>
      </rPr>
      <t>5</t>
    </r>
  </si>
  <si>
    <r>
      <t xml:space="preserve">Наименование и реквизиты подтверждающих документов фактически профинансированных за счет внебюджетных средств расходов </t>
    </r>
    <r>
      <rPr>
        <vertAlign val="superscript"/>
        <sz val="14"/>
        <color theme="1"/>
        <rFont val="Times New Roman"/>
        <family val="1"/>
        <charset val="204"/>
      </rPr>
      <t>3</t>
    </r>
  </si>
  <si>
    <r>
      <t>Информация о наличии подтверждающих документов фактически профинансированных за счет бюджетных средств расходов</t>
    </r>
    <r>
      <rPr>
        <vertAlign val="superscript"/>
        <sz val="14"/>
        <color theme="1"/>
        <rFont val="Times New Roman"/>
        <family val="1"/>
        <charset val="204"/>
      </rPr>
      <t>6</t>
    </r>
  </si>
  <si>
    <r>
      <t>Наличие фактически профинансированных расходов за счет бюджетных средств
(да/нет)</t>
    </r>
    <r>
      <rPr>
        <vertAlign val="superscript"/>
        <sz val="14"/>
        <color theme="1"/>
        <rFont val="Times New Roman"/>
        <family val="1"/>
        <charset val="204"/>
      </rPr>
      <t>4</t>
    </r>
  </si>
  <si>
    <r>
      <t>Наличие фактически профинансированных расходов за счет внебюджетных средств
(да/нет)</t>
    </r>
    <r>
      <rPr>
        <vertAlign val="superscript"/>
        <sz val="14"/>
        <color theme="1"/>
        <rFont val="Times New Roman"/>
        <family val="1"/>
        <charset val="204"/>
      </rPr>
      <t>1</t>
    </r>
  </si>
  <si>
    <t>Значение  показателей, характеризующих объекты и оборудование в составе мероприятий</t>
  </si>
  <si>
    <r>
      <t>Наименование показателей, характеризующих объекты и оборудование в составе мероприятий</t>
    </r>
    <r>
      <rPr>
        <vertAlign val="superscript"/>
        <sz val="14"/>
        <color theme="1"/>
        <rFont val="Times New Roman"/>
        <family val="1"/>
        <charset val="204"/>
      </rPr>
      <t>3</t>
    </r>
  </si>
  <si>
    <r>
      <t>Наименование муниципального образования субъекта Российской Федерации</t>
    </r>
    <r>
      <rPr>
        <vertAlign val="superscript"/>
        <sz val="14"/>
        <color theme="1"/>
        <rFont val="Times New Roman"/>
        <family val="1"/>
        <charset val="204"/>
      </rPr>
      <t>1</t>
    </r>
  </si>
  <si>
    <r>
      <t xml:space="preserve">Комплексное развитие … </t>
    </r>
    <r>
      <rPr>
        <vertAlign val="superscript"/>
        <sz val="14"/>
        <color theme="1"/>
        <rFont val="Times New Roman"/>
        <family val="1"/>
        <charset val="204"/>
      </rPr>
      <t>1</t>
    </r>
  </si>
  <si>
    <t>1 Указывается  наименование  территории  реализации проекта, в случае реализации  проекта  на территории  сельской  агломерации  в  наименовании проекта указывается наименование сельской агломерации.</t>
  </si>
  <si>
    <r>
      <t>Создание новых рабочих мест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</si>
  <si>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Согласование федерального органа исполнительной власти представлено в составе заявочной документации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(да/нет)</t>
    </r>
  </si>
  <si>
    <r>
      <t>Согласование федерального органа исполнительной власти представлено в составе заявочной документации</t>
    </r>
    <r>
      <rPr>
        <sz val="14"/>
        <color theme="1"/>
        <rFont val="Times New Roman"/>
        <family val="1"/>
        <charset val="204"/>
      </rPr>
      <t xml:space="preserve"> (да/нет)</t>
    </r>
  </si>
  <si>
    <t>Согласование федерального органа исполнительной власти положительное (да/нет)</t>
  </si>
  <si>
    <r>
      <t>Количество планируемых к созданию постоянных рабочих мест по мероприятиям проекта</t>
    </r>
    <r>
      <rPr>
        <vertAlign val="superscript"/>
        <sz val="14"/>
        <color theme="1"/>
        <rFont val="Times New Roman"/>
        <family val="1"/>
        <charset val="204"/>
      </rPr>
      <t>5</t>
    </r>
    <r>
      <rPr>
        <sz val="14"/>
        <color theme="1"/>
        <rFont val="Times New Roman"/>
        <family val="1"/>
        <charset val="204"/>
      </rPr>
      <t xml:space="preserve"> </t>
    </r>
  </si>
  <si>
    <r>
      <t>Реквизиты документов, подтверждающих количество планируемых к созданию постоянных рабочих мест по мероприятиям проекта</t>
    </r>
    <r>
      <rPr>
        <vertAlign val="superscript"/>
        <sz val="14"/>
        <color theme="1"/>
        <rFont val="Times New Roman"/>
        <family val="1"/>
        <charset val="204"/>
      </rPr>
      <t>6</t>
    </r>
  </si>
  <si>
    <r>
      <rPr>
        <vertAlign val="superscript"/>
        <sz val="14"/>
        <rFont val="Times New Roman"/>
        <family val="1"/>
        <charset val="204"/>
      </rPr>
      <t>6</t>
    </r>
    <r>
      <rPr>
        <sz val="14"/>
        <rFont val="Times New Roman"/>
        <family val="1"/>
        <charset val="204"/>
      </rPr>
      <t xml:space="preserve"> Указываются реквизиты подтверждающего документа.</t>
    </r>
  </si>
  <si>
    <t xml:space="preserve">ПД / Коммерческие предложения представлены в составе заявочной документации &lt;1&gt; (да /нет) </t>
  </si>
  <si>
    <t>Реквизиты ПД / планируемый срок получения / Информация о коммерческих предложения</t>
  </si>
  <si>
    <t>Положительное заключение ГЭ на ПД представлено в составе заявочной документации (да /нет)</t>
  </si>
  <si>
    <t xml:space="preserve">Положительное заключение ГЭ 
на достоверность определения сметной стоимости (ДОСМ)
представлено в составе заявочной документации 
(да / нет)
</t>
  </si>
  <si>
    <r>
      <t>Направления финансирования расходов за счет внебюджетных средств</t>
    </r>
    <r>
      <rPr>
        <vertAlign val="superscript"/>
        <sz val="14"/>
        <color theme="1"/>
        <rFont val="Times New Roman"/>
        <family val="1"/>
        <charset val="204"/>
      </rPr>
      <t>2</t>
    </r>
  </si>
  <si>
    <t>Объем финансирования 20__ г. за счет  РБ,
тыс. рублей</t>
  </si>
  <si>
    <t>Объем финансирования 20__ г. за счет  МБ,
тыс. рублей</t>
  </si>
  <si>
    <t>Объем финансирования 20__ г. за счет ВБ,
тыс. рублей</t>
  </si>
  <si>
    <t xml:space="preserve">Количество объектов </t>
  </si>
  <si>
    <t>Наименование 
и реквизиты подтверждающего документа среднемесячного уровня располагаемых ресурсов (доходов) сельских домохозяйств, руб.</t>
  </si>
  <si>
    <t>Наименование 
и реквизиты подтверждающего документа среднемесячного уровня располагаемых ресурсов (доходов) городских домохозяйств, руб.</t>
  </si>
  <si>
    <t>Количество объектов, ед.</t>
  </si>
  <si>
    <t>1.6</t>
  </si>
  <si>
    <t>1.7</t>
  </si>
  <si>
    <t>1.8</t>
  </si>
  <si>
    <t>1.9</t>
  </si>
  <si>
    <t>1.10</t>
  </si>
  <si>
    <t>2.6</t>
  </si>
  <si>
    <t>2.7</t>
  </si>
  <si>
    <t>2.8</t>
  </si>
  <si>
    <t>2.9</t>
  </si>
  <si>
    <t>2.10</t>
  </si>
  <si>
    <t>3.6</t>
  </si>
  <si>
    <t>3.7</t>
  </si>
  <si>
    <t>3.8</t>
  </si>
  <si>
    <t>3.9</t>
  </si>
  <si>
    <t>3.10</t>
  </si>
  <si>
    <t>4.6</t>
  </si>
  <si>
    <t>4.7</t>
  </si>
  <si>
    <t>4.8</t>
  </si>
  <si>
    <t>4.9</t>
  </si>
  <si>
    <t>4.10</t>
  </si>
  <si>
    <t>5.6</t>
  </si>
  <si>
    <t>5.7</t>
  </si>
  <si>
    <t>5.8</t>
  </si>
  <si>
    <t>5.9</t>
  </si>
  <si>
    <t>5.10</t>
  </si>
  <si>
    <t>6.6</t>
  </si>
  <si>
    <t>6.7</t>
  </si>
  <si>
    <t>6.8</t>
  </si>
  <si>
    <t>6.9</t>
  </si>
  <si>
    <t>6.10</t>
  </si>
  <si>
    <t>7.6</t>
  </si>
  <si>
    <t>7.7</t>
  </si>
  <si>
    <t>7.8</t>
  </si>
  <si>
    <t>7.9</t>
  </si>
  <si>
    <t>7.10</t>
  </si>
  <si>
    <t>8.6</t>
  </si>
  <si>
    <t>8.7</t>
  </si>
  <si>
    <t>8.8</t>
  </si>
  <si>
    <t>8.9</t>
  </si>
  <si>
    <t>8.10</t>
  </si>
  <si>
    <t>9.6</t>
  </si>
  <si>
    <t>9.7</t>
  </si>
  <si>
    <t>9.8</t>
  </si>
  <si>
    <t>9.9</t>
  </si>
  <si>
    <t>9.10</t>
  </si>
  <si>
    <t>10.6</t>
  </si>
  <si>
    <t>10.7</t>
  </si>
  <si>
    <t>10.8</t>
  </si>
  <si>
    <t>10.9</t>
  </si>
  <si>
    <t>10.10</t>
  </si>
  <si>
    <t>11.6</t>
  </si>
  <si>
    <t>11.7</t>
  </si>
  <si>
    <t>11.8</t>
  </si>
  <si>
    <t>11.9</t>
  </si>
  <si>
    <t>11.10</t>
  </si>
  <si>
    <t>12.6</t>
  </si>
  <si>
    <t>12.7</t>
  </si>
  <si>
    <t>12.8</t>
  </si>
  <si>
    <t>12.9</t>
  </si>
  <si>
    <t>12.10</t>
  </si>
  <si>
    <t>Выгодоприобретатели от реализации мероприятий проекта среди социальных групп жителей, которые непосредственно или потенциально будут являться пользователями результатов реализации проекта</t>
  </si>
  <si>
    <t>Дата начала реализации инвестиционного проекта</t>
  </si>
  <si>
    <t>Дата завершения реализации инвестиционного проекта</t>
  </si>
  <si>
    <t>Наименование и реквизиты подтверждающих документов</t>
  </si>
  <si>
    <r>
      <t>Источники инвестиций</t>
    </r>
    <r>
      <rPr>
        <vertAlign val="superscript"/>
        <sz val="14"/>
        <color theme="1"/>
        <rFont val="Times New Roman"/>
        <family val="1"/>
        <charset val="204"/>
      </rPr>
      <t>3</t>
    </r>
  </si>
  <si>
    <t>Объем инвестиций, млн. рублей</t>
  </si>
  <si>
    <t xml:space="preserve">Вид работ в составе мероприятия </t>
  </si>
  <si>
    <t>Б</t>
  </si>
  <si>
    <t>В</t>
  </si>
  <si>
    <t xml:space="preserve">Отраслевое направление </t>
  </si>
  <si>
    <t>Наличие ГЭ (на 1 октября)
(да/нет)</t>
  </si>
  <si>
    <t xml:space="preserve">Дополнительное образование </t>
  </si>
  <si>
    <t>Здравоохранение</t>
  </si>
  <si>
    <t>Культура</t>
  </si>
  <si>
    <t>Образование</t>
  </si>
  <si>
    <t xml:space="preserve">Физкультура и спорт </t>
  </si>
  <si>
    <t>Коммунальные структуры</t>
  </si>
  <si>
    <t xml:space="preserve">Количество работников, чел.
</t>
  </si>
  <si>
    <r>
      <t>Обоснование целесообразности реализации мероприятия проекта 
(при наличии)</t>
    </r>
    <r>
      <rPr>
        <vertAlign val="superscript"/>
        <sz val="14"/>
        <color theme="1"/>
        <rFont val="Times New Roman"/>
        <family val="1"/>
        <charset val="204"/>
      </rPr>
      <t>4</t>
    </r>
  </si>
  <si>
    <t>19. Характеристика инвестиционных проектов (за исключением инвестиционных проектов в развитие государственной и муниципальной инфраструктуры), находящихся в процессе реализации, и инвестиционных проектов, начало реализации которых планируется в первый год реализации проекта:</t>
  </si>
  <si>
    <t>Количество баллов
(в зависимости от вида работ в составе мероприятия и отраслевого направления мероприятия)</t>
  </si>
  <si>
    <t>DCrb баллы (на коммунальную инфраструктуру)
(в зависимости от вида работ в составе мероприятия и отраслевого направления мероприятия)</t>
  </si>
  <si>
    <t>Количество баллов
 (в зависимости от вида работ в составе мероприятия)</t>
  </si>
  <si>
    <t>Количество баллов
(в зависимости от доли планируемых внебюджетных средств в общем объеме финансирования проекта)</t>
  </si>
  <si>
    <t>Количество баллов
(в зависимости от доли фактически профинансированных за счет внебюджетных средств расходов на разработку ПСД, экспертизы и строительства за 2 года, предшествующих году начала реализации проекта в общем объеме финансирования проекта с учетом этих средств)</t>
  </si>
  <si>
    <t>Количество баллов 
(в зависимости от скорректированных сроков реализации меропритий
(с учтом Кр. Севера))</t>
  </si>
  <si>
    <t xml:space="preserve">Количество баллов
(в зависимости от доли населения в возрасте от 16 лет, поддержавших проект в общей численности населения от 16 лет) </t>
  </si>
  <si>
    <t>Количество баллов
(в зависимости от доли занятого населения в численности экономического активного населения)</t>
  </si>
  <si>
    <t>Количество баллов
(в зависимости от отношения количества вновь созданных постоянных рабочих мест к численности экономического активного населения)</t>
  </si>
  <si>
    <t>Количество баллов
(в зависимости от доли трудоспособного населения в общей численности населения)</t>
  </si>
  <si>
    <t>Количество баллов
(в зависимости от соотношения среднемесячных располагаемых ресурсов (доходов) сельского и городского домохозяйств)</t>
  </si>
  <si>
    <t>DCrr баллы (новые рабочие места)</t>
  </si>
  <si>
    <r>
      <t>Отношение территории реализации мероприятий к районам Крайнего Севера и Арктической зоны (да/нет)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</si>
  <si>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Год завершения завершения реализации (ввод объекта)</t>
    </r>
    <r>
      <rPr>
        <vertAlign val="superscript"/>
        <sz val="14"/>
        <color theme="1"/>
        <rFont val="Times New Roman"/>
        <family val="1"/>
        <charset val="204"/>
      </rPr>
      <t xml:space="preserve"> 1</t>
    </r>
  </si>
  <si>
    <t>Критерии реализуемости</t>
  </si>
  <si>
    <t>Критерии ценности</t>
  </si>
  <si>
    <t>70 баллов – для вида работ «строительство»
60 баллов – для вида работ «реконструкция»
50 баллов – для вида работ «капремонт»
40 баллов – для вида работ «установка»
10 баллов – для вида работ «приобретение»</t>
  </si>
  <si>
    <t>При значении численности трудоспособного населения от 1 до 10 – 10 баллов
При значении численности трудоспособного населения  от 11 до 50 – 20 баллов
При значении численности трудоспособного населения  от 51 до 100 – 50 баллов
При значении численности трудоспособного населения  от 101 до 200 – 70 баллов
При значении численности трудоспособного населения  от 201 до 300 – 90 баллов
При значении численности трудоспособного населения  от 301 и более – 130 баллов
При значении отраслевого направления "коммунальная структура" присваивается:
30 баллов – вид работ в составе мероприятия – «строительство»
20 баллов – вид работ в составе мероприятия –  «реконструкция»
10 баллов – вид работ в составе мероприятия – «капремонт»</t>
  </si>
  <si>
    <r>
      <t>При значении отраслевого направления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"коммунальная структура" присваивается:
40 баллов – если значение вид работ в составе мероприятия – «строительство»
30 баллов – если значение вид работ в составе мероприятия – «реконструкция»
20 баллов – вид работ в составе мероприятия – «капремонт»</t>
    </r>
  </si>
  <si>
    <t>Новгородская  область</t>
  </si>
  <si>
    <t>Комплексное развитие    Новосельского  сельского  поселения  Старорусского муниципального района Новгородской области</t>
  </si>
  <si>
    <t>Старорусский район</t>
  </si>
  <si>
    <t>д. Садовая</t>
  </si>
  <si>
    <t xml:space="preserve">строительство газопровода  в д. Садовая </t>
  </si>
  <si>
    <t xml:space="preserve">3. Цель проекта - комплексное развитие </t>
  </si>
  <si>
    <t xml:space="preserve">Новосельское сельское поселение  Старорусского района Новгородской обасти </t>
  </si>
  <si>
    <t xml:space="preserve">да </t>
  </si>
  <si>
    <r>
      <t>Фактическое значение на 01.01.2022</t>
    </r>
    <r>
      <rPr>
        <vertAlign val="superscript"/>
        <sz val="14"/>
        <color theme="1"/>
        <rFont val="Times New Roman"/>
        <family val="1"/>
        <charset val="204"/>
      </rPr>
      <t>1</t>
    </r>
  </si>
  <si>
    <t>нет</t>
  </si>
  <si>
    <r>
      <t>65%(</t>
    </r>
    <r>
      <rPr>
        <i/>
        <sz val="12"/>
        <color theme="1"/>
        <rFont val="Times New Roman"/>
        <family val="1"/>
        <charset val="204"/>
      </rPr>
      <t xml:space="preserve"> в рамках других проектов)</t>
    </r>
  </si>
  <si>
    <r>
      <t xml:space="preserve">80% </t>
    </r>
    <r>
      <rPr>
        <i/>
        <sz val="12"/>
        <color theme="1"/>
        <rFont val="Times New Roman"/>
        <family val="1"/>
        <charset val="204"/>
      </rPr>
      <t>(в рамках других проектов)</t>
    </r>
  </si>
  <si>
    <t>до 6 км</t>
  </si>
  <si>
    <t>ххх</t>
  </si>
  <si>
    <t xml:space="preserve">8(81652)2-23-23
pochta@admrussa.ru
</t>
  </si>
  <si>
    <t xml:space="preserve"> В.Н. Ульянов- первый заместитель Главы Старорусского муниципального района </t>
  </si>
  <si>
    <t xml:space="preserve">Н.Г. Авдеева -  заведующий отделом сельского хозяйства и продовольствия  комитета инвестиционного и цифрового развития  администрации Старорусского муниципального района </t>
  </si>
  <si>
    <t xml:space="preserve">
8(81652)2-23-78
strussabuhush@mail.ru
</t>
  </si>
  <si>
    <t xml:space="preserve"> А.Р. Розбаум- Глава Старорусского муниципального района</t>
  </si>
  <si>
    <t>8(81652)2-23-31  pochta@admrussa.ru</t>
  </si>
  <si>
    <t xml:space="preserve">М.В. Пестрецов-Глава Новосельского сельского поселения  </t>
  </si>
  <si>
    <t>8(81652)71-101
adm.novos.ru@yandex.ru</t>
  </si>
  <si>
    <t xml:space="preserve">Н.П. Горчакова –председатель комитета строительства и жилищно-коммунального хозяйства и имущественных отношений Администрации Старорусского муниципального района </t>
  </si>
  <si>
    <t>8(81652)2-23-28  zhkh@admrussa.ru</t>
  </si>
  <si>
    <t>да</t>
  </si>
  <si>
    <t>1,437 км</t>
  </si>
  <si>
    <t>Министерство сельского хозяйства Новгородской областиЛукина И.С. 8(8162) 774227</t>
  </si>
  <si>
    <t xml:space="preserve">Министерство сельского хозяйства Новгородской области
 Покровская Е.В.               8(8162) 731235
</t>
  </si>
  <si>
    <t>Администрация  Старорусского муниципального района</t>
  </si>
  <si>
    <t xml:space="preserve">строительство </t>
  </si>
  <si>
    <t>длина, км</t>
  </si>
  <si>
    <t>положительное заключение о проверке достоверности определения сметной стоимости   № 53-1-1-2-010706-2020                        от 07.04.2020</t>
  </si>
  <si>
    <t>шифр проекта 19013</t>
  </si>
  <si>
    <t>27.12.2019 №53-1-1-3-038751-2019; 31.01.2020 №53-1-0002-20</t>
  </si>
  <si>
    <t>Договор от 24.10.2019 № 22-19</t>
  </si>
  <si>
    <t>подготовка ПД, проведение экспертизы</t>
  </si>
  <si>
    <t>подготовка ПСД, проведение экспертизы</t>
  </si>
  <si>
    <t>контракт  от 20.09.2019 №0350300030419000100</t>
  </si>
  <si>
    <t>Общий объем финансирования 20_23_ г.,
тыс. рублей</t>
  </si>
  <si>
    <r>
      <t>Объем финансирования 20_23_ г. За счет  ФБ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>,
тыс. рублей</t>
    </r>
  </si>
  <si>
    <r>
      <t>Объем финансирования 20_23_ г. За счет  РБ</t>
    </r>
    <r>
      <rPr>
        <vertAlign val="superscript"/>
        <sz val="14"/>
        <color theme="1"/>
        <rFont val="Times New Roman"/>
        <family val="1"/>
        <charset val="204"/>
      </rPr>
      <t>2</t>
    </r>
    <r>
      <rPr>
        <sz val="14"/>
        <color theme="1"/>
        <rFont val="Times New Roman"/>
        <family val="1"/>
        <charset val="204"/>
      </rPr>
      <t>,
тыс. рублей</t>
    </r>
  </si>
  <si>
    <r>
      <t>Объем финансирования 20_23_ г. За счет  МБ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>,
тыс. рублей</t>
    </r>
  </si>
  <si>
    <r>
      <t>Объем финансирования 20_23_ г. За счет ВБ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>,
тыс. рублей</t>
    </r>
  </si>
  <si>
    <t>Общий объем финансирования 20_23_г.-2025., 
тыс. рублей</t>
  </si>
  <si>
    <t xml:space="preserve">земли населенных пунктов </t>
  </si>
  <si>
    <t>1697,79 га</t>
  </si>
  <si>
    <t xml:space="preserve">земли сельскохозяйственного назначения </t>
  </si>
  <si>
    <t>9817,81га</t>
  </si>
  <si>
    <t xml:space="preserve">земли лесного фонда </t>
  </si>
  <si>
    <t>24497,0 га</t>
  </si>
  <si>
    <t>земли водного фонда</t>
  </si>
  <si>
    <t>378,0 га</t>
  </si>
  <si>
    <t>ООО «СК Русса»</t>
  </si>
  <si>
    <t xml:space="preserve"> Заготовка и  переработка дикоросов, выпуск  хлебобулочных изделий; </t>
  </si>
  <si>
    <t>ООО «Аверс»</t>
  </si>
  <si>
    <t>Металлопереработка</t>
  </si>
  <si>
    <t>КФХ Пономаренко Е.В.</t>
  </si>
  <si>
    <t xml:space="preserve">Выращивание плодовых культур </t>
  </si>
  <si>
    <t>КФХ "Валдай"</t>
  </si>
  <si>
    <t>Животноводство</t>
  </si>
  <si>
    <t>ИП Климов А.М.</t>
  </si>
  <si>
    <t>Пиломатериалы</t>
  </si>
  <si>
    <t xml:space="preserve">Трудоспособное население </t>
  </si>
  <si>
    <t>929 человек</t>
  </si>
  <si>
    <r>
      <t>Экономический потенциал</t>
    </r>
    <r>
      <rPr>
        <vertAlign val="superscript"/>
        <sz val="14"/>
        <color theme="1"/>
        <rFont val="Times New Roman"/>
        <family val="1"/>
        <charset val="204"/>
      </rPr>
      <t xml:space="preserve">1                               </t>
    </r>
    <r>
      <rPr>
        <vertAlign val="superscript"/>
        <sz val="12"/>
        <color theme="1"/>
        <rFont val="Times New Roman"/>
        <family val="1"/>
        <charset val="204"/>
      </rPr>
      <t xml:space="preserve">Расположены в 14 км. от районного центра г. Старая Русса и в 112 км. от  областного центра г. Великий Новгород                                    </t>
    </r>
    <r>
      <rPr>
        <vertAlign val="superscript"/>
        <sz val="14"/>
        <color theme="1"/>
        <rFont val="Times New Roman"/>
        <family val="1"/>
        <charset val="204"/>
      </rPr>
      <t xml:space="preserve">                         </t>
    </r>
  </si>
  <si>
    <r>
      <t xml:space="preserve">Наименование территории реализации проекта              </t>
    </r>
    <r>
      <rPr>
        <i/>
        <sz val="14"/>
        <color theme="1"/>
        <rFont val="Times New Roman"/>
        <family val="1"/>
        <charset val="204"/>
      </rPr>
      <t>Новосельское  сельское  поселение</t>
    </r>
  </si>
  <si>
    <r>
      <t>Наименование населенного пункта</t>
    </r>
    <r>
      <rPr>
        <vertAlign val="superscript"/>
        <sz val="14"/>
        <color theme="1"/>
        <rFont val="Times New Roman"/>
        <family val="1"/>
        <charset val="204"/>
      </rPr>
      <t xml:space="preserve">4                         </t>
    </r>
    <r>
      <rPr>
        <i/>
        <vertAlign val="superscript"/>
        <sz val="18"/>
        <color theme="1"/>
        <rFont val="Times New Roman"/>
        <family val="1"/>
        <charset val="204"/>
      </rPr>
      <t xml:space="preserve">д.  Садовая       </t>
    </r>
    <r>
      <rPr>
        <vertAlign val="superscript"/>
        <sz val="14"/>
        <color theme="1"/>
        <rFont val="Times New Roman"/>
        <family val="1"/>
        <charset val="204"/>
      </rPr>
      <t xml:space="preserve">                </t>
    </r>
  </si>
  <si>
    <r>
      <t>Наименование населенного пункта</t>
    </r>
    <r>
      <rPr>
        <vertAlign val="superscript"/>
        <sz val="14"/>
        <color theme="1"/>
        <rFont val="Times New Roman"/>
        <family val="1"/>
        <charset val="204"/>
      </rPr>
      <t xml:space="preserve">4                   </t>
    </r>
    <r>
      <rPr>
        <i/>
        <vertAlign val="superscript"/>
        <sz val="18"/>
        <color theme="1"/>
        <rFont val="Times New Roman"/>
        <family val="1"/>
        <charset val="204"/>
      </rPr>
      <t xml:space="preserve">Новосельское  сельское  поселение     </t>
    </r>
    <r>
      <rPr>
        <vertAlign val="superscript"/>
        <sz val="14"/>
        <color theme="1"/>
        <rFont val="Times New Roman"/>
        <family val="1"/>
        <charset val="204"/>
      </rPr>
      <t xml:space="preserve">                                                     </t>
    </r>
  </si>
  <si>
    <t>Письмо Новгород стата  от 07.07.2021 № ЕП-55-05-/704-МС</t>
  </si>
  <si>
    <t>Письмо Новгородстата  от 07.07.2021 № ЕП-55-05-/704-МС</t>
  </si>
  <si>
    <t>отсутствует</t>
  </si>
  <si>
    <t>Распределительные сети водоснабжения</t>
  </si>
  <si>
    <t>протяженность, км.</t>
  </si>
  <si>
    <t>Распределительные сети уличного освещения</t>
  </si>
  <si>
    <t>Оптико-волоконный интернет</t>
  </si>
  <si>
    <t xml:space="preserve">д. Садовая </t>
  </si>
  <si>
    <t xml:space="preserve">Решение Совета депутатов Новосельского сельского поселения от 11.12.2012                 № 127; Решение Думы Старорусского муниципального района от 26.03.2020 №540 </t>
  </si>
  <si>
    <t>ООО "Аверс"</t>
  </si>
  <si>
    <r>
      <t>Объем выручки за _2021г.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>, тыс. рублей</t>
    </r>
  </si>
  <si>
    <t xml:space="preserve"> отсутствие газоснабжения </t>
  </si>
  <si>
    <t xml:space="preserve"> </t>
  </si>
  <si>
    <t>КФХ Кузнецов А.Н.</t>
  </si>
  <si>
    <t>ООО "СК Русса";     КФХ Кузнецова А.Н.</t>
  </si>
  <si>
    <t>подключение жителей д. Садовая  к сети газоснабжения; подключения  цеха по переработки животноводческой продукции КФХ Кузнецова А.Н.; подключение цеха перерабтки дикоросов ООО "СК Русса"</t>
  </si>
  <si>
    <t>Статистичесткие  данные Новгородстат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</si>
</sst>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ourier New"/>
      <family val="3"/>
      <charset val="204"/>
    </font>
    <font>
      <i/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vertAlign val="superscript"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2" borderId="1" xfId="0" applyFont="1" applyFill="1" applyBorder="1"/>
    <xf numFmtId="0" fontId="2" fillId="2" borderId="0" xfId="0" applyFont="1" applyFill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6" xfId="0" applyFont="1" applyFill="1" applyBorder="1"/>
    <xf numFmtId="0" fontId="2" fillId="2" borderId="4" xfId="0" applyFont="1" applyFill="1" applyBorder="1"/>
    <xf numFmtId="9" fontId="2" fillId="0" borderId="4" xfId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3" borderId="4" xfId="0" applyFont="1" applyFill="1" applyBorder="1"/>
    <xf numFmtId="0" fontId="5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8" fillId="0" borderId="6" xfId="0" applyFont="1" applyFill="1" applyBorder="1"/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10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 wrapText="1"/>
    </xf>
    <xf numFmtId="0" fontId="12" fillId="3" borderId="4" xfId="0" applyFont="1" applyFill="1" applyBorder="1"/>
    <xf numFmtId="0" fontId="2" fillId="0" borderId="7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2" fillId="0" borderId="7" xfId="0" applyFont="1" applyBorder="1" applyAlignment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0" borderId="4" xfId="0" applyFont="1" applyBorder="1" applyAlignment="1"/>
    <xf numFmtId="49" fontId="2" fillId="0" borderId="8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Alignment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5" xfId="0" applyFont="1" applyFill="1" applyBorder="1"/>
    <xf numFmtId="0" fontId="2" fillId="2" borderId="16" xfId="0" applyFont="1" applyFill="1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7" xfId="0" applyFont="1" applyFill="1" applyBorder="1"/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16" xfId="0" applyFont="1" applyFill="1" applyBorder="1"/>
    <xf numFmtId="0" fontId="2" fillId="3" borderId="23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6" xfId="0" applyFont="1" applyBorder="1" applyAlignment="1"/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/>
    <xf numFmtId="0" fontId="8" fillId="0" borderId="11" xfId="0" applyFont="1" applyFill="1" applyBorder="1" applyAlignment="1"/>
    <xf numFmtId="0" fontId="8" fillId="0" borderId="0" xfId="0" applyFont="1" applyFill="1" applyBorder="1" applyAlignment="1"/>
    <xf numFmtId="0" fontId="8" fillId="0" borderId="6" xfId="0" applyFont="1" applyFill="1" applyBorder="1" applyAlignment="1"/>
    <xf numFmtId="0" fontId="2" fillId="0" borderId="0" xfId="0" applyFont="1" applyAlignment="1">
      <alignment vertical="top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0" fillId="0" borderId="10" xfId="0" applyBorder="1"/>
    <xf numFmtId="0" fontId="0" fillId="0" borderId="23" xfId="0" applyBorder="1"/>
    <xf numFmtId="0" fontId="0" fillId="0" borderId="24" xfId="0" applyBorder="1"/>
    <xf numFmtId="0" fontId="0" fillId="0" borderId="0" xfId="0" applyAlignment="1">
      <alignment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2" fillId="0" borderId="4" xfId="0" quotePrefix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2" fillId="3" borderId="4" xfId="0" quotePrefix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9" fontId="2" fillId="2" borderId="4" xfId="0" applyNumberFormat="1" applyFont="1" applyFill="1" applyBorder="1" applyAlignment="1">
      <alignment horizontal="center" vertical="center" wrapText="1"/>
    </xf>
    <xf numFmtId="10" fontId="2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 wrapText="1"/>
    </xf>
    <xf numFmtId="0" fontId="16" fillId="0" borderId="0" xfId="0" applyFont="1"/>
    <xf numFmtId="0" fontId="16" fillId="0" borderId="4" xfId="0" applyFont="1" applyBorder="1" applyAlignment="1">
      <alignment wrapText="1"/>
    </xf>
    <xf numFmtId="0" fontId="2" fillId="3" borderId="16" xfId="0" applyFont="1" applyFill="1" applyBorder="1" applyAlignment="1">
      <alignment horizontal="left" wrapText="1"/>
    </xf>
    <xf numFmtId="0" fontId="5" fillId="2" borderId="4" xfId="0" applyFont="1" applyFill="1" applyBorder="1"/>
    <xf numFmtId="0" fontId="5" fillId="0" borderId="4" xfId="0" applyFont="1" applyBorder="1" applyAlignment="1">
      <alignment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9" fontId="2" fillId="2" borderId="4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left" vertical="top" wrapText="1"/>
    </xf>
    <xf numFmtId="0" fontId="8" fillId="0" borderId="1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3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justify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27" xfId="0" applyFont="1" applyBorder="1" applyAlignment="1">
      <alignment vertical="center" wrapText="1"/>
    </xf>
    <xf numFmtId="0" fontId="17" fillId="0" borderId="29" xfId="0" applyFont="1" applyBorder="1" applyAlignment="1">
      <alignment vertical="center" wrapText="1"/>
    </xf>
    <xf numFmtId="0" fontId="17" fillId="0" borderId="28" xfId="0" applyFont="1" applyBorder="1" applyAlignment="1">
      <alignment vertical="center" wrapText="1"/>
    </xf>
    <xf numFmtId="0" fontId="17" fillId="0" borderId="27" xfId="0" applyFont="1" applyBorder="1" applyAlignment="1">
      <alignment horizontal="justify" vertical="center" wrapText="1"/>
    </xf>
    <xf numFmtId="0" fontId="17" fillId="0" borderId="29" xfId="0" applyFont="1" applyBorder="1" applyAlignment="1">
      <alignment horizontal="justify" vertical="center" wrapText="1"/>
    </xf>
    <xf numFmtId="0" fontId="17" fillId="0" borderId="28" xfId="0" applyFont="1" applyBorder="1" applyAlignment="1">
      <alignment horizontal="justify" vertical="center" wrapText="1"/>
    </xf>
  </cellXfs>
  <cellStyles count="3">
    <cellStyle name="Обычный" xfId="0" builtinId="0"/>
    <cellStyle name="Процентный" xfId="1" builtinId="5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080;&#1085;&#1072;/Downloads/&#1060;&#1086;&#1088;&#1084;&#1072;+&#1090;&#1072;&#1073;&#1083;&#1080;&#1094;&#1099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акросы"/>
      <sheetName val="Ошибки"/>
      <sheetName val="Ошибки подгрузки"/>
      <sheetName val="Списки"/>
    </sheetNames>
    <sheetDataSet>
      <sheetData sheetId="0"/>
      <sheetData sheetId="1"/>
      <sheetData sheetId="2"/>
      <sheetData sheetId="3">
        <row r="2">
          <cell r="A2" t="str">
            <v>создание</v>
          </cell>
          <cell r="B2" t="str">
            <v>образование</v>
          </cell>
          <cell r="C2">
            <v>2020</v>
          </cell>
          <cell r="D2">
            <v>2020</v>
          </cell>
          <cell r="E2">
            <v>0.5</v>
          </cell>
          <cell r="F2" t="str">
            <v>требуется</v>
          </cell>
          <cell r="G2" t="str">
            <v>не требуется</v>
          </cell>
          <cell r="H2" t="str">
            <v>Алтайский край</v>
          </cell>
          <cell r="I2" t="str">
            <v>СФО</v>
          </cell>
        </row>
        <row r="3">
          <cell r="A3" t="str">
            <v>расширение</v>
          </cell>
          <cell r="B3" t="str">
            <v>здравоохранение</v>
          </cell>
          <cell r="C3">
            <v>2021</v>
          </cell>
          <cell r="D3">
            <v>2021</v>
          </cell>
          <cell r="E3">
            <v>1</v>
          </cell>
          <cell r="F3" t="str">
            <v>не требуется</v>
          </cell>
          <cell r="G3" t="str">
            <v>требуется актуализация</v>
          </cell>
          <cell r="H3" t="str">
            <v>Амурская область</v>
          </cell>
          <cell r="I3" t="str">
            <v>ДФО</v>
          </cell>
        </row>
        <row r="4">
          <cell r="A4" t="str">
            <v>строительство</v>
          </cell>
          <cell r="B4" t="str">
            <v>культура</v>
          </cell>
          <cell r="C4">
            <v>2022</v>
          </cell>
          <cell r="D4">
            <v>2022</v>
          </cell>
          <cell r="H4" t="str">
            <v>Архангельская область</v>
          </cell>
          <cell r="I4" t="str">
            <v>СЗФО</v>
          </cell>
        </row>
        <row r="5">
          <cell r="A5" t="str">
            <v>реконструкция</v>
          </cell>
          <cell r="B5" t="str">
            <v>физкультура и спорт</v>
          </cell>
          <cell r="C5">
            <v>2023</v>
          </cell>
          <cell r="D5">
            <v>2023</v>
          </cell>
          <cell r="H5" t="str">
            <v>Астраханская область</v>
          </cell>
          <cell r="I5" t="str">
            <v>ЮФО</v>
          </cell>
        </row>
        <row r="6">
          <cell r="A6" t="str">
            <v>капремонт</v>
          </cell>
          <cell r="B6" t="str">
            <v>соц.политика</v>
          </cell>
          <cell r="C6">
            <v>2024</v>
          </cell>
          <cell r="D6">
            <v>2024</v>
          </cell>
          <cell r="H6" t="str">
            <v>Белгородская область</v>
          </cell>
          <cell r="I6" t="str">
            <v>ЦФО</v>
          </cell>
        </row>
        <row r="7">
          <cell r="A7" t="str">
            <v>приобретение</v>
          </cell>
          <cell r="B7" t="str">
            <v>коммунальная инфраструктура</v>
          </cell>
          <cell r="C7">
            <v>2025</v>
          </cell>
          <cell r="D7">
            <v>2025</v>
          </cell>
          <cell r="H7" t="str">
            <v>Брянская область</v>
          </cell>
          <cell r="I7" t="str">
            <v>ЦФО</v>
          </cell>
        </row>
        <row r="8">
          <cell r="A8" t="str">
            <v>установка</v>
          </cell>
          <cell r="B8" t="str">
            <v>транспортная инфраструктура</v>
          </cell>
          <cell r="H8" t="str">
            <v>Владимирская область</v>
          </cell>
          <cell r="I8" t="str">
            <v>ЦФО</v>
          </cell>
        </row>
        <row r="9">
          <cell r="B9" t="str">
            <v>производство</v>
          </cell>
          <cell r="H9" t="str">
            <v>Волгоградская область</v>
          </cell>
          <cell r="I9" t="str">
            <v>ЮФО</v>
          </cell>
        </row>
        <row r="10">
          <cell r="H10" t="str">
            <v>Вологодская область</v>
          </cell>
          <cell r="I10" t="str">
            <v>СЗФО</v>
          </cell>
        </row>
        <row r="11">
          <cell r="H11" t="str">
            <v>Воронежская область</v>
          </cell>
          <cell r="I11" t="str">
            <v>ЦФО</v>
          </cell>
        </row>
        <row r="12">
          <cell r="H12" t="str">
            <v>г. Москва</v>
          </cell>
          <cell r="I12" t="str">
            <v>ЦФО</v>
          </cell>
        </row>
        <row r="13">
          <cell r="H13" t="str">
            <v>г. Санкт-Петербург</v>
          </cell>
          <cell r="I13" t="str">
            <v>СЗФО</v>
          </cell>
        </row>
        <row r="14">
          <cell r="H14" t="str">
            <v>г. Севастополь</v>
          </cell>
          <cell r="I14" t="str">
            <v>ЮФО</v>
          </cell>
        </row>
        <row r="15">
          <cell r="H15" t="str">
            <v>Еврейская автономная область</v>
          </cell>
          <cell r="I15" t="str">
            <v>ДФО</v>
          </cell>
        </row>
        <row r="16">
          <cell r="H16" t="str">
            <v>Забайкальский край</v>
          </cell>
          <cell r="I16" t="str">
            <v>СФО</v>
          </cell>
        </row>
        <row r="17">
          <cell r="H17" t="str">
            <v>Ивановская область</v>
          </cell>
          <cell r="I17" t="str">
            <v>ЦФО</v>
          </cell>
        </row>
        <row r="18">
          <cell r="H18" t="str">
            <v>Иркутская область</v>
          </cell>
          <cell r="I18" t="str">
            <v>СФО</v>
          </cell>
        </row>
        <row r="19">
          <cell r="H19" t="str">
            <v>Кабардино-Балкарская Республика</v>
          </cell>
          <cell r="I19" t="str">
            <v>СКФО</v>
          </cell>
        </row>
        <row r="20">
          <cell r="H20" t="str">
            <v>Калининградская область</v>
          </cell>
          <cell r="I20" t="str">
            <v>СЗФО</v>
          </cell>
        </row>
        <row r="21">
          <cell r="H21" t="str">
            <v>Калужская область</v>
          </cell>
          <cell r="I21" t="str">
            <v>ЦФО</v>
          </cell>
        </row>
        <row r="22">
          <cell r="H22" t="str">
            <v>Камчатский край</v>
          </cell>
          <cell r="I22" t="str">
            <v>ДФО</v>
          </cell>
        </row>
        <row r="23">
          <cell r="H23" t="str">
            <v>Карачаево-Черкесская Республика</v>
          </cell>
          <cell r="I23" t="str">
            <v>СКФО</v>
          </cell>
        </row>
        <row r="24">
          <cell r="H24" t="str">
            <v>Кемеровская область</v>
          </cell>
          <cell r="I24" t="str">
            <v>СФО</v>
          </cell>
        </row>
        <row r="25">
          <cell r="H25" t="str">
            <v>Кировская область</v>
          </cell>
          <cell r="I25" t="str">
            <v>ПФО</v>
          </cell>
        </row>
        <row r="26">
          <cell r="H26" t="str">
            <v>Костромская область</v>
          </cell>
          <cell r="I26" t="str">
            <v>ЦФО</v>
          </cell>
        </row>
        <row r="27">
          <cell r="H27" t="str">
            <v>Краснодарский край</v>
          </cell>
          <cell r="I27" t="str">
            <v>ЮФО</v>
          </cell>
        </row>
        <row r="28">
          <cell r="H28" t="str">
            <v>Красноярский край</v>
          </cell>
          <cell r="I28" t="str">
            <v>СФО</v>
          </cell>
        </row>
        <row r="29">
          <cell r="H29" t="str">
            <v>Курганская область</v>
          </cell>
          <cell r="I29" t="str">
            <v>УФО</v>
          </cell>
        </row>
        <row r="30">
          <cell r="H30" t="str">
            <v>Курская область</v>
          </cell>
          <cell r="I30" t="str">
            <v>ЦФО</v>
          </cell>
        </row>
        <row r="31">
          <cell r="H31" t="str">
            <v>Ленинградская область</v>
          </cell>
          <cell r="I31" t="str">
            <v>СЗФО</v>
          </cell>
        </row>
        <row r="32">
          <cell r="H32" t="str">
            <v>Липецкая область</v>
          </cell>
          <cell r="I32" t="str">
            <v>ЦФО</v>
          </cell>
        </row>
        <row r="33">
          <cell r="H33" t="str">
            <v>Магаданская область</v>
          </cell>
          <cell r="I33" t="str">
            <v>ДФО</v>
          </cell>
        </row>
        <row r="34">
          <cell r="H34" t="str">
            <v>Московская область</v>
          </cell>
          <cell r="I34" t="str">
            <v>ЦФО</v>
          </cell>
        </row>
        <row r="35">
          <cell r="H35" t="str">
            <v>Мурманская область</v>
          </cell>
          <cell r="I35" t="str">
            <v>СЗФО</v>
          </cell>
        </row>
        <row r="36">
          <cell r="H36" t="str">
            <v>Ненецкий автономный округ</v>
          </cell>
          <cell r="I36" t="str">
            <v>СЗФО</v>
          </cell>
        </row>
        <row r="37">
          <cell r="H37" t="str">
            <v>Нижегородская область</v>
          </cell>
          <cell r="I37" t="str">
            <v>ПФО</v>
          </cell>
        </row>
        <row r="38">
          <cell r="H38" t="str">
            <v>Новгородская область</v>
          </cell>
          <cell r="I38" t="str">
            <v>СЗФО</v>
          </cell>
        </row>
        <row r="39">
          <cell r="H39" t="str">
            <v>Новосибирская область</v>
          </cell>
          <cell r="I39" t="str">
            <v>СФО</v>
          </cell>
        </row>
        <row r="40">
          <cell r="H40" t="str">
            <v>Омская область</v>
          </cell>
          <cell r="I40" t="str">
            <v>СФО</v>
          </cell>
        </row>
        <row r="41">
          <cell r="H41" t="str">
            <v>Оренбургская область</v>
          </cell>
          <cell r="I41" t="str">
            <v>ПФО</v>
          </cell>
        </row>
        <row r="42">
          <cell r="H42" t="str">
            <v>Орловская область</v>
          </cell>
          <cell r="I42" t="str">
            <v>ЦФО</v>
          </cell>
        </row>
        <row r="43">
          <cell r="H43" t="str">
            <v>Пензенская область</v>
          </cell>
          <cell r="I43" t="str">
            <v>ПФО</v>
          </cell>
        </row>
        <row r="44">
          <cell r="H44" t="str">
            <v>Пермский край</v>
          </cell>
          <cell r="I44" t="str">
            <v>ПФО</v>
          </cell>
        </row>
        <row r="45">
          <cell r="H45" t="str">
            <v>Приморский край</v>
          </cell>
          <cell r="I45" t="str">
            <v>ДФО</v>
          </cell>
        </row>
        <row r="46">
          <cell r="H46" t="str">
            <v>Псковская область</v>
          </cell>
          <cell r="I46" t="str">
            <v>СЗФО</v>
          </cell>
        </row>
        <row r="47">
          <cell r="H47" t="str">
            <v>Республика Адыгея</v>
          </cell>
          <cell r="I47" t="str">
            <v>ЮФО</v>
          </cell>
        </row>
        <row r="48">
          <cell r="H48" t="str">
            <v>Республика Алтай</v>
          </cell>
          <cell r="I48" t="str">
            <v>СФО</v>
          </cell>
        </row>
        <row r="49">
          <cell r="H49" t="str">
            <v>Республика Башкортостан</v>
          </cell>
          <cell r="I49" t="str">
            <v>ПФО</v>
          </cell>
        </row>
        <row r="50">
          <cell r="H50" t="str">
            <v>Республика Бурятия</v>
          </cell>
          <cell r="I50" t="str">
            <v>СФО</v>
          </cell>
        </row>
        <row r="51">
          <cell r="H51" t="str">
            <v>Республика Дагестан</v>
          </cell>
          <cell r="I51" t="str">
            <v>СКФО</v>
          </cell>
        </row>
        <row r="52">
          <cell r="H52" t="str">
            <v>Республика Ингушетия</v>
          </cell>
          <cell r="I52" t="str">
            <v>СКФО</v>
          </cell>
        </row>
        <row r="53">
          <cell r="H53" t="str">
            <v>Республика Калмыкия</v>
          </cell>
          <cell r="I53" t="str">
            <v>ЮФО</v>
          </cell>
        </row>
        <row r="54">
          <cell r="H54" t="str">
            <v>Республика Карелия</v>
          </cell>
          <cell r="I54" t="str">
            <v>СЗФО</v>
          </cell>
        </row>
        <row r="55">
          <cell r="H55" t="str">
            <v>Республика Коми</v>
          </cell>
          <cell r="I55" t="str">
            <v>СЗФО</v>
          </cell>
        </row>
        <row r="56">
          <cell r="H56" t="str">
            <v>Республика Крым</v>
          </cell>
          <cell r="I56" t="str">
            <v>ЮФО</v>
          </cell>
        </row>
        <row r="57">
          <cell r="H57" t="str">
            <v>Республика Марий Эл</v>
          </cell>
          <cell r="I57" t="str">
            <v>ПФО</v>
          </cell>
        </row>
        <row r="58">
          <cell r="H58" t="str">
            <v>Республика Мордовия</v>
          </cell>
          <cell r="I58" t="str">
            <v>ПФО</v>
          </cell>
        </row>
        <row r="59">
          <cell r="H59" t="str">
            <v>Республика Саха (Якутия)</v>
          </cell>
          <cell r="I59" t="str">
            <v>ДФО</v>
          </cell>
        </row>
        <row r="60">
          <cell r="H60" t="str">
            <v>Республика Северная Осетия — Алания</v>
          </cell>
          <cell r="I60" t="str">
            <v>СКФО</v>
          </cell>
        </row>
        <row r="61">
          <cell r="H61" t="str">
            <v>Республика Татарстан</v>
          </cell>
          <cell r="I61" t="str">
            <v>ПФО</v>
          </cell>
        </row>
        <row r="62">
          <cell r="H62" t="str">
            <v>Республика Тыва</v>
          </cell>
          <cell r="I62" t="str">
            <v>СФО</v>
          </cell>
        </row>
        <row r="63">
          <cell r="H63" t="str">
            <v>Республика Хакасия</v>
          </cell>
          <cell r="I63" t="str">
            <v>СФО</v>
          </cell>
        </row>
        <row r="64">
          <cell r="H64" t="str">
            <v>Ростовская область</v>
          </cell>
          <cell r="I64" t="str">
            <v>ЮФО</v>
          </cell>
        </row>
        <row r="65">
          <cell r="H65" t="str">
            <v>Рязанская область</v>
          </cell>
          <cell r="I65" t="str">
            <v>ЦФО</v>
          </cell>
        </row>
        <row r="66">
          <cell r="H66" t="str">
            <v>Самарская область</v>
          </cell>
          <cell r="I66" t="str">
            <v>ПФО</v>
          </cell>
        </row>
        <row r="67">
          <cell r="H67" t="str">
            <v>Саратовская область</v>
          </cell>
          <cell r="I67" t="str">
            <v>ПФО</v>
          </cell>
        </row>
        <row r="68">
          <cell r="H68" t="str">
            <v>Сахалинская область</v>
          </cell>
          <cell r="I68" t="str">
            <v>ДФО</v>
          </cell>
        </row>
        <row r="69">
          <cell r="H69" t="str">
            <v>Свердловская область</v>
          </cell>
          <cell r="I69" t="str">
            <v>УФО</v>
          </cell>
        </row>
        <row r="70">
          <cell r="H70" t="str">
            <v>Смоленская область</v>
          </cell>
          <cell r="I70" t="str">
            <v>ЦФО</v>
          </cell>
        </row>
        <row r="71">
          <cell r="H71" t="str">
            <v>Ставропольский край</v>
          </cell>
          <cell r="I71" t="str">
            <v>СКФО</v>
          </cell>
        </row>
        <row r="72">
          <cell r="H72" t="str">
            <v>Тамбовская область</v>
          </cell>
          <cell r="I72" t="str">
            <v>ЦФО</v>
          </cell>
        </row>
        <row r="73">
          <cell r="H73" t="str">
            <v>Тверская область</v>
          </cell>
          <cell r="I73" t="str">
            <v>ЦФО</v>
          </cell>
        </row>
        <row r="74">
          <cell r="H74" t="str">
            <v>Томская область</v>
          </cell>
          <cell r="I74" t="str">
            <v>СФО</v>
          </cell>
        </row>
        <row r="75">
          <cell r="H75" t="str">
            <v>Тульская область</v>
          </cell>
          <cell r="I75" t="str">
            <v>ЦФО</v>
          </cell>
        </row>
        <row r="76">
          <cell r="H76" t="str">
            <v>Тюменская область</v>
          </cell>
          <cell r="I76" t="str">
            <v>УФО</v>
          </cell>
        </row>
        <row r="77">
          <cell r="H77" t="str">
            <v>Удмуртская Республика</v>
          </cell>
          <cell r="I77" t="str">
            <v>ПФО</v>
          </cell>
        </row>
        <row r="78">
          <cell r="H78" t="str">
            <v>Ульяновская область</v>
          </cell>
          <cell r="I78" t="str">
            <v>ПФО</v>
          </cell>
        </row>
        <row r="79">
          <cell r="H79" t="str">
            <v>Хабаровский край</v>
          </cell>
          <cell r="I79" t="str">
            <v>ДФО</v>
          </cell>
        </row>
        <row r="80">
          <cell r="H80" t="str">
            <v>Ханты-Мансийский автономный округ - Югра</v>
          </cell>
          <cell r="I80" t="str">
            <v>УФО</v>
          </cell>
        </row>
        <row r="81">
          <cell r="H81" t="str">
            <v>Челябинская область</v>
          </cell>
          <cell r="I81" t="str">
            <v>УФО</v>
          </cell>
        </row>
        <row r="82">
          <cell r="H82" t="str">
            <v>Чеченская Республика</v>
          </cell>
          <cell r="I82" t="str">
            <v>СКФО</v>
          </cell>
        </row>
        <row r="83">
          <cell r="H83" t="str">
            <v>Чувашская Республика</v>
          </cell>
          <cell r="I83" t="str">
            <v>ПФО</v>
          </cell>
        </row>
        <row r="84">
          <cell r="H84" t="str">
            <v>Чукотский автономный округ</v>
          </cell>
          <cell r="I84" t="str">
            <v>ДФО</v>
          </cell>
        </row>
        <row r="85">
          <cell r="H85" t="str">
            <v>Ямало-Ненецкий автономный округ</v>
          </cell>
          <cell r="I85" t="str">
            <v>УФО</v>
          </cell>
        </row>
        <row r="86">
          <cell r="H86" t="str">
            <v>Ярославская область</v>
          </cell>
          <cell r="I86" t="str">
            <v>ЦФО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637"/>
  <sheetViews>
    <sheetView showGridLines="0" tabSelected="1" view="pageBreakPreview" topLeftCell="D512" zoomScale="91" zoomScaleSheetLayoutView="91" workbookViewId="0">
      <selection activeCell="L502" sqref="L502"/>
    </sheetView>
  </sheetViews>
  <sheetFormatPr defaultRowHeight="18.75"/>
  <cols>
    <col min="1" max="1" width="7.28515625" style="2" customWidth="1"/>
    <col min="2" max="2" width="30.5703125" style="2" customWidth="1"/>
    <col min="3" max="3" width="29.28515625" style="2" customWidth="1"/>
    <col min="4" max="4" width="32" style="2" customWidth="1"/>
    <col min="5" max="5" width="21" style="2" customWidth="1"/>
    <col min="6" max="6" width="26.42578125" style="2" customWidth="1"/>
    <col min="7" max="7" width="20.85546875" style="2" customWidth="1"/>
    <col min="8" max="8" width="23" style="2" customWidth="1"/>
    <col min="9" max="9" width="19.7109375" style="2" customWidth="1"/>
    <col min="10" max="10" width="20.85546875" style="2" customWidth="1"/>
    <col min="11" max="11" width="20" style="2" customWidth="1"/>
    <col min="12" max="12" width="21.5703125" style="2" customWidth="1"/>
    <col min="13" max="13" width="19.140625" style="2" customWidth="1"/>
    <col min="14" max="14" width="21.7109375" style="2" customWidth="1"/>
    <col min="15" max="15" width="19.5703125" style="2" customWidth="1"/>
    <col min="16" max="16" width="16.28515625" style="2" customWidth="1"/>
    <col min="17" max="17" width="16.85546875" style="2" customWidth="1"/>
    <col min="18" max="19" width="15.7109375" style="2" bestFit="1" customWidth="1"/>
    <col min="20" max="20" width="16.7109375" style="2" customWidth="1"/>
    <col min="21" max="22" width="15.7109375" style="2" bestFit="1" customWidth="1"/>
    <col min="23" max="16384" width="9.140625" style="2"/>
  </cols>
  <sheetData>
    <row r="1" spans="1:8" ht="15" customHeight="1">
      <c r="F1" s="183" t="s">
        <v>110</v>
      </c>
      <c r="G1" s="183"/>
    </row>
    <row r="2" spans="1:8">
      <c r="F2" s="183"/>
      <c r="G2" s="183"/>
    </row>
    <row r="3" spans="1:8">
      <c r="A3" s="56"/>
      <c r="B3" s="61" t="s">
        <v>350</v>
      </c>
      <c r="F3" s="183"/>
      <c r="G3" s="183"/>
    </row>
    <row r="4" spans="1:8">
      <c r="B4" s="62"/>
      <c r="F4" s="183"/>
      <c r="G4" s="183"/>
    </row>
    <row r="5" spans="1:8">
      <c r="A5" s="21"/>
      <c r="B5" s="62" t="s">
        <v>351</v>
      </c>
    </row>
    <row r="6" spans="1:8">
      <c r="F6" s="185" t="s">
        <v>0</v>
      </c>
      <c r="G6" s="185"/>
    </row>
    <row r="10" spans="1:8">
      <c r="F10" s="2" t="s">
        <v>1</v>
      </c>
    </row>
    <row r="12" spans="1:8">
      <c r="F12" s="2" t="s">
        <v>2</v>
      </c>
    </row>
    <row r="13" spans="1:8">
      <c r="F13" s="2" t="s">
        <v>3</v>
      </c>
    </row>
    <row r="14" spans="1:8">
      <c r="F14" s="2" t="s">
        <v>4</v>
      </c>
      <c r="H14" s="3"/>
    </row>
    <row r="15" spans="1:8">
      <c r="F15" s="4"/>
      <c r="G15" s="4"/>
      <c r="H15" s="3"/>
    </row>
    <row r="16" spans="1:8">
      <c r="F16" s="5"/>
      <c r="G16" s="5"/>
      <c r="H16" s="3"/>
    </row>
    <row r="17" spans="1:9">
      <c r="E17" s="6"/>
      <c r="F17" s="5" t="s">
        <v>109</v>
      </c>
      <c r="G17" s="4"/>
      <c r="H17" s="3"/>
    </row>
    <row r="20" spans="1:9" ht="20.25">
      <c r="A20" s="192" t="s">
        <v>5</v>
      </c>
      <c r="B20" s="192"/>
      <c r="C20" s="192"/>
      <c r="D20" s="192"/>
      <c r="E20" s="192"/>
      <c r="F20" s="192"/>
      <c r="G20" s="192"/>
    </row>
    <row r="21" spans="1:9">
      <c r="H21" s="3"/>
      <c r="I21" s="3"/>
    </row>
    <row r="22" spans="1:9">
      <c r="B22" s="2" t="s">
        <v>511</v>
      </c>
      <c r="H22" s="3"/>
      <c r="I22" s="3"/>
    </row>
    <row r="23" spans="1:9" ht="21" thickBot="1">
      <c r="A23" s="94"/>
      <c r="B23" s="94"/>
      <c r="C23" s="94"/>
      <c r="D23" s="94"/>
      <c r="E23" s="94"/>
      <c r="F23" s="94"/>
      <c r="G23" s="94"/>
      <c r="H23" s="3"/>
      <c r="I23" s="3"/>
    </row>
    <row r="24" spans="1:9">
      <c r="C24" s="2" t="s">
        <v>6</v>
      </c>
      <c r="H24" s="3"/>
      <c r="I24" s="3"/>
    </row>
    <row r="28" spans="1:9">
      <c r="A28" s="2" t="s">
        <v>7</v>
      </c>
    </row>
    <row r="29" spans="1:9" ht="22.5">
      <c r="A29" s="96" t="s">
        <v>391</v>
      </c>
      <c r="B29" s="95"/>
      <c r="C29" s="2" t="s">
        <v>512</v>
      </c>
      <c r="D29" s="95"/>
      <c r="E29" s="95"/>
      <c r="F29" s="95"/>
      <c r="G29" s="95"/>
      <c r="H29" s="3"/>
      <c r="I29" s="3"/>
    </row>
    <row r="30" spans="1:9" ht="46.5" customHeight="1">
      <c r="A30" s="195" t="s">
        <v>392</v>
      </c>
      <c r="B30" s="195"/>
      <c r="C30" s="195"/>
      <c r="D30" s="195"/>
      <c r="E30" s="195"/>
      <c r="F30" s="195"/>
      <c r="G30" s="195"/>
      <c r="H30" s="3"/>
    </row>
    <row r="32" spans="1:9">
      <c r="A32" s="2" t="s">
        <v>8</v>
      </c>
    </row>
    <row r="34" spans="1:8" ht="78.75">
      <c r="A34" s="7" t="s">
        <v>10</v>
      </c>
      <c r="B34" s="7" t="s">
        <v>390</v>
      </c>
      <c r="C34" s="7" t="s">
        <v>115</v>
      </c>
      <c r="D34" s="7" t="s">
        <v>116</v>
      </c>
      <c r="E34" s="7" t="s">
        <v>117</v>
      </c>
    </row>
    <row r="35" spans="1:8">
      <c r="A35" s="8">
        <v>1</v>
      </c>
      <c r="B35" s="8">
        <v>2</v>
      </c>
      <c r="C35" s="8">
        <v>3</v>
      </c>
      <c r="D35" s="8">
        <v>4</v>
      </c>
      <c r="E35" s="8">
        <v>5</v>
      </c>
    </row>
    <row r="36" spans="1:8" ht="56.25">
      <c r="A36" s="8">
        <v>1</v>
      </c>
      <c r="B36" s="23" t="s">
        <v>513</v>
      </c>
      <c r="C36" s="23" t="s">
        <v>514</v>
      </c>
      <c r="D36" s="77" t="s">
        <v>515</v>
      </c>
      <c r="E36" s="76">
        <v>49639455246</v>
      </c>
    </row>
    <row r="37" spans="1:8">
      <c r="A37" s="8">
        <v>2</v>
      </c>
      <c r="B37" s="23"/>
      <c r="C37" s="23"/>
      <c r="D37" s="23"/>
      <c r="E37" s="23"/>
    </row>
    <row r="38" spans="1:8" ht="48" customHeight="1">
      <c r="A38" s="196" t="s">
        <v>114</v>
      </c>
      <c r="B38" s="196"/>
      <c r="C38" s="196"/>
      <c r="D38" s="196"/>
      <c r="E38" s="196"/>
      <c r="F38" s="196"/>
      <c r="G38" s="196"/>
      <c r="H38" s="196"/>
    </row>
    <row r="39" spans="1:8" ht="45" customHeight="1">
      <c r="A39" s="196" t="s">
        <v>131</v>
      </c>
      <c r="B39" s="196"/>
      <c r="C39" s="196"/>
      <c r="D39" s="196"/>
      <c r="E39" s="196"/>
      <c r="F39" s="196"/>
      <c r="G39" s="196"/>
      <c r="H39" s="196"/>
    </row>
    <row r="40" spans="1:8" ht="56.25" customHeight="1">
      <c r="A40" s="196" t="s">
        <v>132</v>
      </c>
      <c r="B40" s="196"/>
      <c r="C40" s="196"/>
      <c r="D40" s="196"/>
      <c r="E40" s="196"/>
      <c r="F40" s="196"/>
      <c r="G40" s="196"/>
      <c r="H40" s="196"/>
    </row>
    <row r="41" spans="1:8" ht="21.75" customHeight="1">
      <c r="A41" s="19"/>
      <c r="B41" s="19"/>
      <c r="C41" s="163"/>
      <c r="D41" s="19"/>
      <c r="E41" s="19"/>
      <c r="F41" s="19"/>
      <c r="G41" s="19"/>
    </row>
    <row r="42" spans="1:8">
      <c r="A42" s="98" t="s">
        <v>516</v>
      </c>
      <c r="B42" s="98"/>
      <c r="C42" s="98"/>
      <c r="D42" s="193" t="s">
        <v>517</v>
      </c>
      <c r="E42" s="193"/>
      <c r="F42" s="193"/>
      <c r="G42" s="193"/>
    </row>
    <row r="43" spans="1:8">
      <c r="C43" s="194" t="s">
        <v>11</v>
      </c>
      <c r="D43" s="194"/>
      <c r="E43" s="194"/>
      <c r="F43" s="194"/>
      <c r="G43" s="194"/>
    </row>
    <row r="45" spans="1:8">
      <c r="A45" s="2" t="s">
        <v>12</v>
      </c>
    </row>
    <row r="47" spans="1:8" ht="75">
      <c r="A47" s="7" t="s">
        <v>10</v>
      </c>
      <c r="B47" s="8" t="s">
        <v>13</v>
      </c>
      <c r="C47" s="7" t="s">
        <v>14</v>
      </c>
      <c r="D47" s="7" t="s">
        <v>15</v>
      </c>
      <c r="E47" s="7" t="s">
        <v>519</v>
      </c>
      <c r="F47" s="7" t="s">
        <v>16</v>
      </c>
    </row>
    <row r="48" spans="1:8">
      <c r="A48" s="8">
        <v>1</v>
      </c>
      <c r="B48" s="8">
        <v>2</v>
      </c>
      <c r="C48" s="8">
        <v>4</v>
      </c>
      <c r="D48" s="8">
        <v>5</v>
      </c>
      <c r="E48" s="8">
        <v>6</v>
      </c>
      <c r="F48" s="8">
        <v>7</v>
      </c>
    </row>
    <row r="49" spans="1:33" ht="92.25" customHeight="1">
      <c r="A49" s="8">
        <v>1</v>
      </c>
      <c r="B49" s="10" t="s">
        <v>17</v>
      </c>
      <c r="C49" s="7" t="s">
        <v>30</v>
      </c>
      <c r="D49" s="16" t="s">
        <v>518</v>
      </c>
      <c r="E49" s="165">
        <v>0.66500000000000004</v>
      </c>
      <c r="F49" s="164">
        <v>0.7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ht="112.5">
      <c r="A50" s="8">
        <v>2</v>
      </c>
      <c r="B50" s="10" t="s">
        <v>18</v>
      </c>
      <c r="C50" s="7" t="s">
        <v>31</v>
      </c>
      <c r="D50" s="16" t="s">
        <v>518</v>
      </c>
      <c r="E50" s="165">
        <v>0.36099999999999999</v>
      </c>
      <c r="F50" s="164">
        <v>0.4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ht="75">
      <c r="A51" s="8">
        <v>3</v>
      </c>
      <c r="B51" s="10" t="s">
        <v>19</v>
      </c>
      <c r="C51" s="15">
        <v>1</v>
      </c>
      <c r="D51" s="16" t="s">
        <v>518</v>
      </c>
      <c r="E51" s="16"/>
      <c r="F51" s="16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ht="131.25">
      <c r="A52" s="8">
        <v>4</v>
      </c>
      <c r="B52" s="10" t="s">
        <v>20</v>
      </c>
      <c r="C52" s="7" t="s">
        <v>32</v>
      </c>
      <c r="D52" s="16" t="s">
        <v>520</v>
      </c>
      <c r="E52" s="164">
        <v>1</v>
      </c>
      <c r="F52" s="164">
        <v>1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ht="225">
      <c r="A53" s="8">
        <v>5</v>
      </c>
      <c r="B53" s="10" t="s">
        <v>21</v>
      </c>
      <c r="C53" s="7" t="s">
        <v>33</v>
      </c>
      <c r="D53" s="16" t="s">
        <v>520</v>
      </c>
      <c r="E53" s="164">
        <v>0.81</v>
      </c>
      <c r="F53" s="164">
        <v>0.9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ht="150">
      <c r="A54" s="8">
        <v>6</v>
      </c>
      <c r="B54" s="10" t="s">
        <v>22</v>
      </c>
      <c r="C54" s="7" t="s">
        <v>34</v>
      </c>
      <c r="D54" s="16"/>
      <c r="E54" s="16"/>
      <c r="F54" s="1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ht="168.75">
      <c r="A55" s="8">
        <v>7</v>
      </c>
      <c r="B55" s="10" t="s">
        <v>23</v>
      </c>
      <c r="C55" s="7" t="s">
        <v>35</v>
      </c>
      <c r="D55" s="16" t="s">
        <v>520</v>
      </c>
      <c r="E55" s="16">
        <v>100</v>
      </c>
      <c r="F55" s="16">
        <v>100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ht="112.5">
      <c r="A56" s="8">
        <v>8</v>
      </c>
      <c r="B56" s="10" t="s">
        <v>24</v>
      </c>
      <c r="C56" s="7" t="s">
        <v>36</v>
      </c>
      <c r="D56" s="16" t="s">
        <v>518</v>
      </c>
      <c r="E56" s="164">
        <v>0.6</v>
      </c>
      <c r="F56" s="164">
        <v>0.8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ht="93.75">
      <c r="A57" s="8">
        <v>9</v>
      </c>
      <c r="B57" s="10" t="s">
        <v>25</v>
      </c>
      <c r="C57" s="7" t="s">
        <v>30</v>
      </c>
      <c r="D57" s="16" t="s">
        <v>520</v>
      </c>
      <c r="E57" s="165">
        <v>0.58399999999999996</v>
      </c>
      <c r="F57" s="16" t="s">
        <v>522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ht="93.75">
      <c r="A58" s="8">
        <v>10</v>
      </c>
      <c r="B58" s="10" t="s">
        <v>26</v>
      </c>
      <c r="C58" s="7" t="s">
        <v>37</v>
      </c>
      <c r="D58" s="16" t="s">
        <v>520</v>
      </c>
      <c r="E58" s="164">
        <v>0.3</v>
      </c>
      <c r="F58" s="164" t="s">
        <v>521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ht="150">
      <c r="A59" s="8">
        <v>11</v>
      </c>
      <c r="B59" s="10" t="s">
        <v>27</v>
      </c>
      <c r="C59" s="7" t="s">
        <v>38</v>
      </c>
      <c r="D59" s="16" t="s">
        <v>520</v>
      </c>
      <c r="E59" s="16" t="s">
        <v>523</v>
      </c>
      <c r="F59" s="16" t="s">
        <v>523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ht="150">
      <c r="A60" s="8">
        <v>12</v>
      </c>
      <c r="B60" s="10" t="s">
        <v>28</v>
      </c>
      <c r="C60" s="7" t="s">
        <v>38</v>
      </c>
      <c r="D60" s="16" t="s">
        <v>520</v>
      </c>
      <c r="E60" s="16" t="s">
        <v>523</v>
      </c>
      <c r="F60" s="16" t="s">
        <v>523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ht="41.25">
      <c r="A61" s="8">
        <v>13</v>
      </c>
      <c r="B61" s="10" t="s">
        <v>393</v>
      </c>
      <c r="C61" s="16"/>
      <c r="D61" s="16" t="s">
        <v>518</v>
      </c>
      <c r="E61" s="16" t="s">
        <v>524</v>
      </c>
      <c r="F61" s="16">
        <v>10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>
      <c r="A62" s="8">
        <v>14</v>
      </c>
      <c r="B62" s="17" t="s">
        <v>29</v>
      </c>
      <c r="C62" s="16"/>
      <c r="D62" s="16"/>
      <c r="E62" s="16"/>
      <c r="F62" s="16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ht="26.25" customHeight="1">
      <c r="A63" s="143" t="s">
        <v>119</v>
      </c>
      <c r="B63" s="143"/>
      <c r="C63" s="143"/>
      <c r="D63" s="143"/>
      <c r="E63" s="143"/>
      <c r="F63" s="143"/>
      <c r="G63" s="143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s="18" customFormat="1" ht="50.25" customHeight="1">
      <c r="A64" s="180" t="s">
        <v>118</v>
      </c>
      <c r="B64" s="180"/>
      <c r="C64" s="180"/>
      <c r="D64" s="180"/>
      <c r="E64" s="180"/>
      <c r="F64" s="180"/>
      <c r="G64" s="180"/>
      <c r="H64" s="180"/>
    </row>
    <row r="66" spans="1:40">
      <c r="A66" s="2" t="s">
        <v>39</v>
      </c>
    </row>
    <row r="68" spans="1:40" ht="37.5">
      <c r="A68" s="10" t="s">
        <v>10</v>
      </c>
      <c r="B68" s="9" t="s">
        <v>40</v>
      </c>
      <c r="C68" s="9" t="s">
        <v>50</v>
      </c>
    </row>
    <row r="69" spans="1:40">
      <c r="A69" s="8">
        <v>1</v>
      </c>
      <c r="B69" s="8">
        <v>2</v>
      </c>
      <c r="C69" s="8">
        <v>3</v>
      </c>
    </row>
    <row r="70" spans="1:40" ht="134.25" customHeight="1">
      <c r="A70" s="8">
        <v>1</v>
      </c>
      <c r="B70" s="10" t="s">
        <v>51</v>
      </c>
      <c r="C70" s="166" t="s">
        <v>537</v>
      </c>
    </row>
    <row r="71" spans="1:40" ht="95.25">
      <c r="A71" s="8">
        <v>2</v>
      </c>
      <c r="B71" s="9" t="s">
        <v>52</v>
      </c>
      <c r="C71" s="166" t="s">
        <v>538</v>
      </c>
    </row>
    <row r="72" spans="1:40" ht="48">
      <c r="A72" s="8">
        <v>3</v>
      </c>
      <c r="B72" s="9" t="s">
        <v>53</v>
      </c>
      <c r="C72" s="166" t="s">
        <v>539</v>
      </c>
    </row>
    <row r="75" spans="1:40" ht="22.5">
      <c r="A75" s="2" t="s">
        <v>120</v>
      </c>
    </row>
    <row r="77" spans="1:40" ht="56.25">
      <c r="A77" s="7" t="s">
        <v>10</v>
      </c>
      <c r="B77" s="8" t="s">
        <v>41</v>
      </c>
      <c r="C77" s="8" t="s">
        <v>111</v>
      </c>
      <c r="D77" s="7" t="s">
        <v>121</v>
      </c>
    </row>
    <row r="78" spans="1:40">
      <c r="A78" s="12">
        <v>1</v>
      </c>
      <c r="B78" s="12">
        <v>2</v>
      </c>
      <c r="C78" s="12">
        <v>3</v>
      </c>
      <c r="D78" s="12">
        <v>4</v>
      </c>
    </row>
    <row r="79" spans="1:40" ht="138.75" customHeight="1">
      <c r="A79" s="8">
        <v>1</v>
      </c>
      <c r="B79" s="10" t="s">
        <v>42</v>
      </c>
      <c r="C79" s="166" t="s">
        <v>526</v>
      </c>
      <c r="D79" s="166" t="s">
        <v>525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</row>
    <row r="80" spans="1:40" ht="126.75">
      <c r="A80" s="8">
        <v>2</v>
      </c>
      <c r="B80" s="10" t="s">
        <v>43</v>
      </c>
      <c r="C80" s="166" t="s">
        <v>527</v>
      </c>
      <c r="D80" s="166" t="s">
        <v>528</v>
      </c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</row>
    <row r="81" spans="1:40" ht="82.5" customHeight="1">
      <c r="A81" s="8">
        <v>3</v>
      </c>
      <c r="B81" s="10" t="s">
        <v>44</v>
      </c>
      <c r="C81" s="166" t="s">
        <v>529</v>
      </c>
      <c r="D81" s="166" t="s">
        <v>530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</row>
    <row r="82" spans="1:40" ht="60" customHeight="1">
      <c r="A82" s="188">
        <v>4</v>
      </c>
      <c r="B82" s="186" t="s">
        <v>112</v>
      </c>
      <c r="C82" s="166" t="s">
        <v>531</v>
      </c>
      <c r="D82" s="166" t="s">
        <v>532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</row>
    <row r="83" spans="1:40" ht="210" customHeight="1">
      <c r="A83" s="189"/>
      <c r="B83" s="187"/>
      <c r="C83" s="166" t="s">
        <v>533</v>
      </c>
      <c r="D83" s="166" t="s">
        <v>534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</row>
    <row r="84" spans="1:40" ht="210" customHeight="1">
      <c r="A84" s="168"/>
      <c r="B84" s="190" t="s">
        <v>45</v>
      </c>
      <c r="C84" s="166" t="s">
        <v>531</v>
      </c>
      <c r="D84" s="166" t="s">
        <v>532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</row>
    <row r="85" spans="1:40" ht="180" customHeight="1">
      <c r="A85" s="8">
        <v>5</v>
      </c>
      <c r="B85" s="191"/>
      <c r="C85" s="166" t="s">
        <v>533</v>
      </c>
      <c r="D85" s="166" t="s">
        <v>534</v>
      </c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</row>
    <row r="86" spans="1:40" ht="22.5">
      <c r="A86" s="2" t="s">
        <v>122</v>
      </c>
    </row>
    <row r="87" spans="1:40" ht="22.5">
      <c r="A87" s="2" t="s">
        <v>123</v>
      </c>
    </row>
    <row r="88" spans="1:40" ht="22.5">
      <c r="A88" s="2" t="s">
        <v>124</v>
      </c>
    </row>
    <row r="91" spans="1:40">
      <c r="A91" s="2" t="s">
        <v>125</v>
      </c>
    </row>
    <row r="93" spans="1:40" ht="206.25" customHeight="1">
      <c r="A93" s="66" t="s">
        <v>10</v>
      </c>
      <c r="B93" s="66" t="s">
        <v>113</v>
      </c>
      <c r="C93" s="82" t="s">
        <v>478</v>
      </c>
      <c r="D93" s="82" t="s">
        <v>481</v>
      </c>
      <c r="E93" s="82" t="s">
        <v>126</v>
      </c>
      <c r="F93" s="82" t="s">
        <v>127</v>
      </c>
      <c r="G93" s="82" t="s">
        <v>505</v>
      </c>
      <c r="H93" s="82" t="s">
        <v>504</v>
      </c>
      <c r="I93" s="82" t="s">
        <v>389</v>
      </c>
      <c r="J93" s="82" t="s">
        <v>388</v>
      </c>
      <c r="K93" s="82" t="s">
        <v>55</v>
      </c>
      <c r="L93" s="82" t="s">
        <v>395</v>
      </c>
      <c r="M93" s="82" t="s">
        <v>396</v>
      </c>
      <c r="N93" s="82" t="s">
        <v>394</v>
      </c>
      <c r="O93" s="82" t="s">
        <v>397</v>
      </c>
      <c r="P93" s="82" t="s">
        <v>398</v>
      </c>
      <c r="Q93" s="144"/>
    </row>
    <row r="94" spans="1:40" ht="15.75" customHeight="1">
      <c r="A94" s="22">
        <v>1</v>
      </c>
      <c r="B94" s="22">
        <v>2</v>
      </c>
      <c r="C94" s="22">
        <v>4</v>
      </c>
      <c r="D94" s="22">
        <v>3</v>
      </c>
      <c r="E94" s="22">
        <v>4</v>
      </c>
      <c r="F94" s="22">
        <v>5</v>
      </c>
      <c r="G94" s="22">
        <v>6</v>
      </c>
      <c r="H94" s="22">
        <v>7</v>
      </c>
      <c r="I94" s="22">
        <v>8</v>
      </c>
      <c r="J94" s="22">
        <v>9</v>
      </c>
      <c r="K94" s="22">
        <v>10</v>
      </c>
      <c r="L94" s="22">
        <v>11</v>
      </c>
      <c r="M94" s="22">
        <v>12</v>
      </c>
      <c r="N94" s="22">
        <v>13</v>
      </c>
      <c r="O94" s="22">
        <v>14</v>
      </c>
      <c r="P94" s="22">
        <v>15</v>
      </c>
      <c r="Q94" s="145"/>
    </row>
    <row r="95" spans="1:40" ht="56.25">
      <c r="A95" s="9">
        <v>1</v>
      </c>
      <c r="B95" s="169" t="str">
        <f>D36</f>
        <v xml:space="preserve">строительство газопровода  в д. Садовая </v>
      </c>
      <c r="C95" s="17" t="s">
        <v>540</v>
      </c>
      <c r="D95" s="17" t="s">
        <v>488</v>
      </c>
      <c r="E95" s="14" t="s">
        <v>518</v>
      </c>
      <c r="F95" s="14">
        <v>2023</v>
      </c>
      <c r="G95" s="14">
        <v>2023</v>
      </c>
      <c r="H95" s="14" t="s">
        <v>520</v>
      </c>
      <c r="I95" s="14" t="s">
        <v>541</v>
      </c>
      <c r="J95" s="14" t="s">
        <v>536</v>
      </c>
      <c r="K95" s="170">
        <v>4264.51</v>
      </c>
      <c r="L95" s="14" t="s">
        <v>535</v>
      </c>
      <c r="M95" s="14" t="s">
        <v>535</v>
      </c>
      <c r="N95" s="14" t="s">
        <v>535</v>
      </c>
      <c r="O95" s="14">
        <v>10</v>
      </c>
      <c r="P95" s="14"/>
      <c r="Q95" s="146"/>
    </row>
    <row r="96" spans="1:40" ht="37.5">
      <c r="A96" s="10"/>
      <c r="B96" s="10" t="s">
        <v>49</v>
      </c>
      <c r="C96" s="129" t="s">
        <v>338</v>
      </c>
      <c r="D96" s="8" t="s">
        <v>338</v>
      </c>
      <c r="E96" s="8" t="s">
        <v>338</v>
      </c>
      <c r="F96" s="25">
        <f>MIN(F95:F95)</f>
        <v>2023</v>
      </c>
      <c r="G96" s="25">
        <f>MAX(G95:G95)</f>
        <v>2023</v>
      </c>
      <c r="H96" s="8" t="s">
        <v>338</v>
      </c>
      <c r="I96" s="8" t="s">
        <v>338</v>
      </c>
      <c r="J96" s="8" t="s">
        <v>338</v>
      </c>
      <c r="K96" s="8" t="s">
        <v>338</v>
      </c>
      <c r="L96" s="8" t="s">
        <v>338</v>
      </c>
      <c r="M96" s="8" t="s">
        <v>338</v>
      </c>
      <c r="N96" s="8" t="s">
        <v>338</v>
      </c>
      <c r="O96" s="25">
        <f>SUM(O95:O95)</f>
        <v>10</v>
      </c>
      <c r="P96" s="8" t="s">
        <v>338</v>
      </c>
      <c r="Q96" s="147"/>
    </row>
    <row r="97" spans="1:22" ht="22.5">
      <c r="A97" s="13" t="s">
        <v>128</v>
      </c>
    </row>
    <row r="98" spans="1:22" ht="27.75" customHeight="1">
      <c r="A98" s="139" t="s">
        <v>129</v>
      </c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</row>
    <row r="99" spans="1:22" ht="49.5" customHeight="1">
      <c r="A99" s="181" t="s">
        <v>133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41"/>
      <c r="L99" s="141"/>
      <c r="M99" s="141"/>
      <c r="N99" s="141"/>
    </row>
    <row r="100" spans="1:22" ht="22.5" customHeight="1">
      <c r="A100" s="140"/>
      <c r="B100" s="141"/>
      <c r="C100" s="141"/>
      <c r="D100" s="141"/>
      <c r="E100" s="141"/>
      <c r="F100" s="141"/>
      <c r="G100" s="141"/>
      <c r="H100" s="141"/>
      <c r="I100" s="141"/>
      <c r="J100" s="98"/>
      <c r="K100" s="98"/>
      <c r="L100" s="98"/>
      <c r="M100" s="98"/>
      <c r="N100" s="98"/>
    </row>
    <row r="101" spans="1:22" ht="22.5">
      <c r="A101" s="142" t="s">
        <v>130</v>
      </c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</row>
    <row r="102" spans="1:22" ht="22.5">
      <c r="A102" s="27" t="s">
        <v>399</v>
      </c>
    </row>
    <row r="103" spans="1:22" ht="39" customHeight="1">
      <c r="A103" s="183" t="s">
        <v>134</v>
      </c>
      <c r="B103" s="183"/>
      <c r="C103" s="183"/>
      <c r="D103" s="183"/>
      <c r="E103" s="183"/>
      <c r="F103" s="183"/>
      <c r="G103" s="183"/>
      <c r="H103" s="183"/>
      <c r="I103" s="183"/>
      <c r="J103" s="183"/>
      <c r="K103" s="98"/>
      <c r="L103" s="98"/>
      <c r="M103" s="98"/>
      <c r="N103" s="98"/>
    </row>
    <row r="105" spans="1:22" ht="261" customHeight="1">
      <c r="A105" s="79" t="s">
        <v>10</v>
      </c>
      <c r="B105" s="79" t="s">
        <v>54</v>
      </c>
      <c r="C105" s="82" t="s">
        <v>400</v>
      </c>
      <c r="D105" s="82" t="s">
        <v>401</v>
      </c>
      <c r="E105" s="82" t="s">
        <v>402</v>
      </c>
      <c r="F105" s="82" t="s">
        <v>135</v>
      </c>
      <c r="G105" s="82" t="s">
        <v>403</v>
      </c>
      <c r="H105" s="82" t="s">
        <v>136</v>
      </c>
    </row>
    <row r="106" spans="1:22">
      <c r="A106" s="8">
        <v>1</v>
      </c>
      <c r="B106" s="8">
        <v>2</v>
      </c>
      <c r="C106" s="8">
        <v>3</v>
      </c>
      <c r="D106" s="8">
        <v>4</v>
      </c>
      <c r="E106" s="8">
        <v>5</v>
      </c>
      <c r="F106" s="8">
        <v>6</v>
      </c>
      <c r="G106" s="8">
        <v>7</v>
      </c>
      <c r="H106" s="8">
        <v>8</v>
      </c>
    </row>
    <row r="107" spans="1:22" ht="142.5">
      <c r="A107" s="9">
        <v>1</v>
      </c>
      <c r="B107" s="169" t="str">
        <f>D36</f>
        <v xml:space="preserve">строительство газопровода  в д. Садовая </v>
      </c>
      <c r="C107" s="14" t="s">
        <v>535</v>
      </c>
      <c r="D107" s="14" t="s">
        <v>543</v>
      </c>
      <c r="E107" s="14" t="s">
        <v>535</v>
      </c>
      <c r="F107" s="171" t="s">
        <v>544</v>
      </c>
      <c r="G107" s="171" t="s">
        <v>542</v>
      </c>
      <c r="H107" s="14"/>
      <c r="I107" s="3"/>
      <c r="J107" s="3"/>
      <c r="K107" s="3"/>
      <c r="L107" s="3"/>
      <c r="M107" s="3"/>
      <c r="N107" s="3"/>
    </row>
    <row r="108" spans="1:22" s="98" customFormat="1" ht="123.75" customHeight="1">
      <c r="A108" s="184" t="s">
        <v>138</v>
      </c>
      <c r="B108" s="184"/>
      <c r="C108" s="184"/>
      <c r="D108" s="184"/>
      <c r="E108" s="184"/>
      <c r="F108" s="184"/>
      <c r="G108" s="184"/>
      <c r="H108" s="184"/>
      <c r="I108" s="184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</row>
    <row r="109" spans="1:22" s="84" customFormat="1" ht="95.25" customHeight="1">
      <c r="A109" s="183" t="s">
        <v>137</v>
      </c>
      <c r="B109" s="183"/>
      <c r="C109" s="183"/>
      <c r="D109" s="183"/>
      <c r="E109" s="183"/>
      <c r="F109" s="183"/>
      <c r="G109" s="183"/>
      <c r="H109" s="183"/>
      <c r="I109" s="183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</row>
    <row r="112" spans="1:22" ht="22.5">
      <c r="A112" s="35" t="s">
        <v>146</v>
      </c>
      <c r="B112" s="35"/>
    </row>
    <row r="114" spans="1:14" ht="162" customHeight="1">
      <c r="A114" s="24" t="s">
        <v>10</v>
      </c>
      <c r="B114" s="24" t="s">
        <v>54</v>
      </c>
      <c r="C114" s="24" t="s">
        <v>139</v>
      </c>
      <c r="D114" s="24" t="s">
        <v>140</v>
      </c>
      <c r="E114" s="24" t="s">
        <v>141</v>
      </c>
      <c r="F114" s="24" t="s">
        <v>142</v>
      </c>
      <c r="G114" s="24" t="s">
        <v>143</v>
      </c>
      <c r="H114" s="32"/>
    </row>
    <row r="115" spans="1:14">
      <c r="A115" s="33">
        <v>1</v>
      </c>
      <c r="B115" s="33">
        <v>2</v>
      </c>
      <c r="C115" s="33">
        <v>3</v>
      </c>
      <c r="D115" s="33">
        <v>4</v>
      </c>
      <c r="E115" s="33">
        <v>5</v>
      </c>
      <c r="F115" s="33">
        <v>6</v>
      </c>
      <c r="G115" s="8">
        <v>7</v>
      </c>
      <c r="H115" s="34"/>
    </row>
    <row r="116" spans="1:14" ht="56.25">
      <c r="A116" s="28">
        <v>1</v>
      </c>
      <c r="B116" s="169" t="str">
        <f>D36</f>
        <v xml:space="preserve">строительство газопровода  в д. Садовая </v>
      </c>
      <c r="C116" s="14" t="s">
        <v>535</v>
      </c>
      <c r="D116" s="14"/>
      <c r="E116" s="14"/>
      <c r="F116" s="14"/>
      <c r="G116" s="14"/>
      <c r="H116" s="3"/>
    </row>
    <row r="117" spans="1:14" ht="75" customHeight="1">
      <c r="A117" s="197" t="s">
        <v>144</v>
      </c>
      <c r="B117" s="197"/>
      <c r="C117" s="197"/>
      <c r="D117" s="197"/>
      <c r="E117" s="197"/>
      <c r="F117" s="197"/>
      <c r="G117" s="197"/>
      <c r="H117" s="197"/>
      <c r="I117" s="197"/>
      <c r="J117" s="197"/>
      <c r="K117" s="138"/>
      <c r="L117" s="138"/>
      <c r="M117" s="138"/>
      <c r="N117" s="138"/>
    </row>
    <row r="121" spans="1:14" ht="54.75" customHeight="1">
      <c r="A121" s="183" t="s">
        <v>145</v>
      </c>
      <c r="B121" s="183"/>
      <c r="C121" s="183"/>
      <c r="D121" s="183"/>
      <c r="E121" s="183"/>
      <c r="F121" s="183"/>
      <c r="G121" s="183"/>
      <c r="H121" s="183"/>
      <c r="I121" s="183"/>
      <c r="J121" s="183"/>
      <c r="K121" s="98"/>
      <c r="L121" s="98"/>
      <c r="M121" s="98"/>
      <c r="N121" s="98"/>
    </row>
    <row r="122" spans="1:14" ht="19.5" thickBot="1"/>
    <row r="123" spans="1:14" ht="203.25" customHeight="1">
      <c r="A123" s="99" t="s">
        <v>10</v>
      </c>
      <c r="B123" s="101" t="s">
        <v>46</v>
      </c>
      <c r="C123" s="99" t="s">
        <v>387</v>
      </c>
      <c r="D123" s="100" t="s">
        <v>404</v>
      </c>
      <c r="E123" s="100" t="s">
        <v>381</v>
      </c>
      <c r="F123" s="101" t="s">
        <v>384</v>
      </c>
      <c r="G123" s="99" t="s">
        <v>386</v>
      </c>
      <c r="H123" s="100" t="s">
        <v>383</v>
      </c>
      <c r="I123" s="100" t="s">
        <v>382</v>
      </c>
      <c r="J123" s="101" t="s">
        <v>385</v>
      </c>
    </row>
    <row r="124" spans="1:14">
      <c r="A124" s="102">
        <v>1</v>
      </c>
      <c r="B124" s="103">
        <v>2</v>
      </c>
      <c r="C124" s="102">
        <v>3</v>
      </c>
      <c r="D124" s="8">
        <v>4</v>
      </c>
      <c r="E124" s="8">
        <v>5</v>
      </c>
      <c r="F124" s="103">
        <v>6</v>
      </c>
      <c r="G124" s="102">
        <v>7</v>
      </c>
      <c r="H124" s="8">
        <v>8</v>
      </c>
      <c r="I124" s="8">
        <v>9</v>
      </c>
      <c r="J124" s="103">
        <v>10</v>
      </c>
    </row>
    <row r="125" spans="1:14" ht="63.75">
      <c r="A125" s="102">
        <v>1</v>
      </c>
      <c r="B125" s="172" t="str">
        <f>D36</f>
        <v xml:space="preserve">строительство газопровода  в д. Садовая </v>
      </c>
      <c r="C125" s="104" t="s">
        <v>535</v>
      </c>
      <c r="D125" s="166" t="s">
        <v>546</v>
      </c>
      <c r="E125" s="173">
        <v>190000</v>
      </c>
      <c r="F125" s="174" t="s">
        <v>545</v>
      </c>
      <c r="G125" s="14" t="s">
        <v>535</v>
      </c>
      <c r="H125" s="171" t="s">
        <v>547</v>
      </c>
      <c r="I125" s="173">
        <v>400000</v>
      </c>
      <c r="J125" s="166" t="s">
        <v>548</v>
      </c>
    </row>
    <row r="126" spans="1:14" ht="53.25" customHeight="1">
      <c r="A126" s="198" t="s">
        <v>147</v>
      </c>
      <c r="B126" s="198"/>
      <c r="C126" s="198"/>
      <c r="D126" s="198"/>
      <c r="E126" s="198"/>
      <c r="F126" s="198"/>
      <c r="G126" s="198"/>
      <c r="H126" s="198"/>
      <c r="I126" s="198"/>
      <c r="J126" s="198"/>
      <c r="K126" s="198"/>
      <c r="L126" s="134"/>
      <c r="M126" s="134"/>
      <c r="N126" s="134"/>
    </row>
    <row r="127" spans="1:14" ht="21.75" customHeight="1">
      <c r="A127" s="135" t="s">
        <v>148</v>
      </c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</row>
    <row r="128" spans="1:14" ht="56.25" customHeight="1">
      <c r="A128" s="198" t="s">
        <v>149</v>
      </c>
      <c r="B128" s="198"/>
      <c r="C128" s="198"/>
      <c r="D128" s="198"/>
      <c r="E128" s="198"/>
      <c r="F128" s="198"/>
      <c r="G128" s="198"/>
      <c r="H128" s="198"/>
      <c r="I128" s="198"/>
      <c r="J128" s="198"/>
      <c r="K128" s="198"/>
      <c r="L128" s="134"/>
      <c r="M128" s="134"/>
      <c r="N128" s="134"/>
    </row>
    <row r="129" spans="1:23" ht="57.75" customHeight="1">
      <c r="A129" s="198" t="s">
        <v>150</v>
      </c>
      <c r="B129" s="198"/>
      <c r="C129" s="198"/>
      <c r="D129" s="198"/>
      <c r="E129" s="198"/>
      <c r="F129" s="198"/>
      <c r="G129" s="198"/>
      <c r="H129" s="198"/>
      <c r="I129" s="198"/>
      <c r="J129" s="198"/>
      <c r="K129" s="198"/>
      <c r="L129" s="134"/>
      <c r="M129" s="134"/>
      <c r="N129" s="134"/>
    </row>
    <row r="130" spans="1:23" ht="23.25" customHeight="1">
      <c r="A130" s="135" t="s">
        <v>151</v>
      </c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</row>
    <row r="131" spans="1:23" ht="20.25" customHeight="1">
      <c r="A131" s="200" t="s">
        <v>152</v>
      </c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135"/>
      <c r="M131" s="135"/>
      <c r="N131" s="135"/>
    </row>
    <row r="132" spans="1:23" ht="21" customHeight="1">
      <c r="A132" s="200"/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83"/>
      <c r="M132" s="83"/>
      <c r="N132" s="83"/>
    </row>
    <row r="133" spans="1:23">
      <c r="A133" s="83"/>
      <c r="B133" s="35"/>
      <c r="C133" s="35"/>
      <c r="D133" s="35"/>
      <c r="E133" s="35"/>
      <c r="F133" s="35"/>
      <c r="G133" s="35"/>
      <c r="H133" s="35"/>
      <c r="I133" s="35"/>
      <c r="J133" s="35"/>
      <c r="K133" s="98"/>
      <c r="L133" s="98"/>
      <c r="M133" s="98"/>
      <c r="N133" s="98"/>
    </row>
    <row r="134" spans="1:23">
      <c r="A134" s="34"/>
      <c r="B134" s="35"/>
      <c r="C134" s="35"/>
      <c r="D134" s="35"/>
      <c r="E134" s="35"/>
      <c r="F134" s="35"/>
      <c r="G134" s="35"/>
      <c r="H134" s="35"/>
      <c r="I134" s="35"/>
      <c r="J134" s="35"/>
      <c r="K134" s="98"/>
      <c r="L134" s="98"/>
      <c r="M134" s="98"/>
      <c r="N134" s="98"/>
    </row>
    <row r="135" spans="1:23" ht="39" customHeight="1" thickBot="1">
      <c r="A135" s="137" t="s">
        <v>153</v>
      </c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</row>
    <row r="136" spans="1:23" ht="97.5">
      <c r="A136" s="99" t="s">
        <v>154</v>
      </c>
      <c r="B136" s="100" t="s">
        <v>155</v>
      </c>
      <c r="C136" s="108" t="s">
        <v>408</v>
      </c>
      <c r="D136" s="110" t="s">
        <v>554</v>
      </c>
      <c r="E136" s="111" t="s">
        <v>549</v>
      </c>
      <c r="F136" s="100" t="s">
        <v>550</v>
      </c>
      <c r="G136" s="100" t="s">
        <v>551</v>
      </c>
      <c r="H136" s="100" t="s">
        <v>552</v>
      </c>
      <c r="I136" s="101" t="s">
        <v>553</v>
      </c>
      <c r="J136" s="99" t="s">
        <v>378</v>
      </c>
      <c r="K136" s="100" t="s">
        <v>379</v>
      </c>
      <c r="L136" s="100" t="s">
        <v>405</v>
      </c>
      <c r="M136" s="100" t="s">
        <v>406</v>
      </c>
      <c r="N136" s="101" t="s">
        <v>407</v>
      </c>
      <c r="O136" s="99" t="s">
        <v>378</v>
      </c>
      <c r="P136" s="100" t="s">
        <v>379</v>
      </c>
      <c r="Q136" s="100" t="s">
        <v>405</v>
      </c>
      <c r="R136" s="100" t="s">
        <v>406</v>
      </c>
      <c r="S136" s="101" t="s">
        <v>407</v>
      </c>
      <c r="T136" s="111" t="s">
        <v>380</v>
      </c>
      <c r="U136" s="100" t="s">
        <v>380</v>
      </c>
      <c r="V136" s="101" t="s">
        <v>380</v>
      </c>
      <c r="W136" s="92"/>
    </row>
    <row r="137" spans="1:23">
      <c r="A137" s="106">
        <v>1</v>
      </c>
      <c r="B137" s="82">
        <v>2</v>
      </c>
      <c r="C137" s="80">
        <v>3</v>
      </c>
      <c r="D137" s="112">
        <v>4</v>
      </c>
      <c r="E137" s="81">
        <v>5</v>
      </c>
      <c r="F137" s="82">
        <v>6</v>
      </c>
      <c r="G137" s="82">
        <v>7</v>
      </c>
      <c r="H137" s="82">
        <v>8</v>
      </c>
      <c r="I137" s="107">
        <v>9</v>
      </c>
      <c r="J137" s="106">
        <v>10</v>
      </c>
      <c r="K137" s="82">
        <v>11</v>
      </c>
      <c r="L137" s="82">
        <v>12</v>
      </c>
      <c r="M137" s="82">
        <v>13</v>
      </c>
      <c r="N137" s="107">
        <v>14</v>
      </c>
      <c r="O137" s="106">
        <v>15</v>
      </c>
      <c r="P137" s="82">
        <v>16</v>
      </c>
      <c r="Q137" s="82">
        <v>17</v>
      </c>
      <c r="R137" s="82">
        <v>18</v>
      </c>
      <c r="S137" s="107">
        <v>19</v>
      </c>
      <c r="T137" s="81">
        <v>20</v>
      </c>
      <c r="U137" s="82">
        <v>21</v>
      </c>
      <c r="V137" s="107">
        <v>22</v>
      </c>
    </row>
    <row r="138" spans="1:23" ht="56.25">
      <c r="A138" s="102">
        <v>1</v>
      </c>
      <c r="B138" s="169" t="str">
        <f>D36</f>
        <v xml:space="preserve">строительство газопровода  в д. Садовая </v>
      </c>
      <c r="C138" s="109">
        <v>1</v>
      </c>
      <c r="D138" s="125">
        <f>E138+J138+O138</f>
        <v>4264.51</v>
      </c>
      <c r="E138" s="113">
        <f>F138+G138+H138+I138</f>
        <v>4264.51</v>
      </c>
      <c r="F138" s="14">
        <v>3053.81</v>
      </c>
      <c r="G138" s="14">
        <v>912.18</v>
      </c>
      <c r="H138" s="14">
        <v>213.22</v>
      </c>
      <c r="I138" s="105">
        <v>85.3</v>
      </c>
      <c r="J138" s="122">
        <f>K138+L138+M138+N138</f>
        <v>0</v>
      </c>
      <c r="K138" s="14">
        <v>0</v>
      </c>
      <c r="L138" s="14">
        <v>0</v>
      </c>
      <c r="M138" s="14">
        <v>0</v>
      </c>
      <c r="N138" s="105">
        <v>0</v>
      </c>
      <c r="O138" s="122">
        <f>P138+Q138+R138+S138</f>
        <v>0</v>
      </c>
      <c r="P138" s="14">
        <v>0</v>
      </c>
      <c r="Q138" s="14">
        <v>0</v>
      </c>
      <c r="R138" s="14">
        <v>0</v>
      </c>
      <c r="S138" s="105">
        <v>0</v>
      </c>
      <c r="T138" s="123">
        <f>G138/(F138+G138)*100</f>
        <v>23.000057993086216</v>
      </c>
      <c r="U138" s="21" t="e">
        <f>L138/(K138+L138)*100</f>
        <v>#DIV/0!</v>
      </c>
      <c r="V138" s="124" t="e">
        <f>Q138/(P138+Q138)*100</f>
        <v>#DIV/0!</v>
      </c>
    </row>
    <row r="139" spans="1:23" ht="19.5" thickBot="1">
      <c r="A139" s="114"/>
      <c r="B139" s="115" t="s">
        <v>58</v>
      </c>
      <c r="C139" s="118">
        <f t="shared" ref="C139:S139" si="0">SUM(C138:C138)</f>
        <v>1</v>
      </c>
      <c r="D139" s="119">
        <f t="shared" si="0"/>
        <v>4264.51</v>
      </c>
      <c r="E139" s="120">
        <f t="shared" si="0"/>
        <v>4264.51</v>
      </c>
      <c r="F139" s="116">
        <f t="shared" si="0"/>
        <v>3053.81</v>
      </c>
      <c r="G139" s="116">
        <f t="shared" si="0"/>
        <v>912.18</v>
      </c>
      <c r="H139" s="116">
        <f t="shared" si="0"/>
        <v>213.22</v>
      </c>
      <c r="I139" s="117">
        <f t="shared" si="0"/>
        <v>85.3</v>
      </c>
      <c r="J139" s="121">
        <f t="shared" si="0"/>
        <v>0</v>
      </c>
      <c r="K139" s="116">
        <f t="shared" si="0"/>
        <v>0</v>
      </c>
      <c r="L139" s="116">
        <f t="shared" si="0"/>
        <v>0</v>
      </c>
      <c r="M139" s="116">
        <f t="shared" si="0"/>
        <v>0</v>
      </c>
      <c r="N139" s="117">
        <f t="shared" si="0"/>
        <v>0</v>
      </c>
      <c r="O139" s="121">
        <f t="shared" si="0"/>
        <v>0</v>
      </c>
      <c r="P139" s="116">
        <f t="shared" si="0"/>
        <v>0</v>
      </c>
      <c r="Q139" s="116">
        <f t="shared" si="0"/>
        <v>0</v>
      </c>
      <c r="R139" s="116">
        <f t="shared" si="0"/>
        <v>0</v>
      </c>
      <c r="S139" s="117">
        <f t="shared" si="0"/>
        <v>0</v>
      </c>
      <c r="T139" s="126" t="s">
        <v>353</v>
      </c>
      <c r="U139" s="127" t="s">
        <v>353</v>
      </c>
      <c r="V139" s="128" t="s">
        <v>353</v>
      </c>
    </row>
    <row r="140" spans="1:23" ht="22.5">
      <c r="A140" s="136" t="s">
        <v>156</v>
      </c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</row>
    <row r="141" spans="1:23" ht="22.5">
      <c r="A141" s="35" t="s">
        <v>340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</row>
    <row r="142" spans="1:23" ht="21.75" customHeight="1">
      <c r="A142" s="35" t="s">
        <v>157</v>
      </c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</row>
    <row r="143" spans="1:23" ht="22.5">
      <c r="A143" s="35" t="s">
        <v>158</v>
      </c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</row>
    <row r="144" spans="1:23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</row>
    <row r="145" spans="1:14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</row>
    <row r="146" spans="1:14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</row>
    <row r="147" spans="1:14">
      <c r="A147" s="203" t="s">
        <v>159</v>
      </c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</row>
    <row r="148" spans="1:14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</row>
    <row r="149" spans="1:14" ht="56.25">
      <c r="A149" s="24" t="s">
        <v>10</v>
      </c>
      <c r="B149" s="24" t="s">
        <v>160</v>
      </c>
      <c r="C149" s="24" t="s">
        <v>161</v>
      </c>
      <c r="D149" s="24" t="s">
        <v>65</v>
      </c>
      <c r="E149" s="3"/>
      <c r="F149" s="3"/>
      <c r="G149" s="3"/>
      <c r="H149" s="3"/>
      <c r="I149" s="3"/>
      <c r="J149" s="3"/>
    </row>
    <row r="150" spans="1:14">
      <c r="A150" s="24">
        <v>1</v>
      </c>
      <c r="B150" s="24">
        <v>2</v>
      </c>
      <c r="C150" s="24">
        <v>3</v>
      </c>
      <c r="D150" s="24">
        <v>4</v>
      </c>
      <c r="E150" s="3"/>
      <c r="F150" s="3"/>
      <c r="G150" s="3"/>
      <c r="H150" s="3"/>
      <c r="I150" s="3"/>
      <c r="J150" s="3"/>
    </row>
    <row r="151" spans="1:14" ht="56.25">
      <c r="A151" s="22" t="s">
        <v>47</v>
      </c>
      <c r="B151" s="85" t="s">
        <v>162</v>
      </c>
      <c r="C151" s="79" t="s">
        <v>338</v>
      </c>
      <c r="D151" s="79" t="s">
        <v>338</v>
      </c>
      <c r="E151" s="39"/>
      <c r="F151" s="39"/>
      <c r="G151" s="39"/>
      <c r="H151" s="39"/>
      <c r="I151" s="39"/>
      <c r="J151" s="39"/>
      <c r="K151" s="39"/>
      <c r="L151" s="39"/>
      <c r="M151" s="39"/>
      <c r="N151" s="39"/>
    </row>
    <row r="152" spans="1:14">
      <c r="A152" s="22"/>
      <c r="B152" s="204" t="s">
        <v>66</v>
      </c>
      <c r="C152" s="207" t="s">
        <v>555</v>
      </c>
      <c r="D152" s="208" t="s">
        <v>556</v>
      </c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</row>
    <row r="153" spans="1:14">
      <c r="A153" s="22"/>
      <c r="B153" s="205"/>
      <c r="C153" s="207"/>
      <c r="D153" s="20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</row>
    <row r="154" spans="1:14" ht="18.75" customHeight="1">
      <c r="A154" s="22"/>
      <c r="B154" s="205"/>
      <c r="C154" s="207" t="s">
        <v>557</v>
      </c>
      <c r="D154" s="209" t="s">
        <v>558</v>
      </c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</row>
    <row r="155" spans="1:14">
      <c r="A155" s="22"/>
      <c r="B155" s="205"/>
      <c r="C155" s="207"/>
      <c r="D155" s="210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</row>
    <row r="156" spans="1:14" ht="18.75" customHeight="1">
      <c r="A156" s="22"/>
      <c r="B156" s="205"/>
      <c r="C156" s="207"/>
      <c r="D156" s="211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</row>
    <row r="157" spans="1:14" ht="18.75" customHeight="1">
      <c r="A157" s="22"/>
      <c r="B157" s="205"/>
      <c r="C157" s="175" t="s">
        <v>559</v>
      </c>
      <c r="D157" s="176" t="s">
        <v>560</v>
      </c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</row>
    <row r="158" spans="1:14" ht="18.75" customHeight="1" thickBot="1">
      <c r="A158" s="22"/>
      <c r="B158" s="205"/>
      <c r="C158" s="175" t="s">
        <v>561</v>
      </c>
      <c r="D158" s="176" t="s">
        <v>562</v>
      </c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</row>
    <row r="159" spans="1:14" ht="41.25" customHeight="1">
      <c r="A159" s="24">
        <v>2</v>
      </c>
      <c r="B159" s="204" t="s">
        <v>575</v>
      </c>
      <c r="C159" s="212" t="s">
        <v>563</v>
      </c>
      <c r="D159" s="215" t="s">
        <v>564</v>
      </c>
      <c r="E159" s="3"/>
      <c r="F159" s="3"/>
      <c r="G159" s="3"/>
      <c r="H159" s="3"/>
      <c r="I159" s="3"/>
      <c r="J159" s="3"/>
    </row>
    <row r="160" spans="1:14">
      <c r="A160" s="82"/>
      <c r="B160" s="205"/>
      <c r="C160" s="213"/>
      <c r="D160" s="216"/>
      <c r="E160" s="3"/>
      <c r="F160" s="3"/>
      <c r="G160" s="3"/>
      <c r="H160" s="3"/>
      <c r="I160" s="3"/>
      <c r="J160" s="3"/>
    </row>
    <row r="161" spans="1:14" ht="19.5" thickBot="1">
      <c r="A161" s="82"/>
      <c r="B161" s="205"/>
      <c r="C161" s="214"/>
      <c r="D161" s="217"/>
      <c r="E161" s="3"/>
      <c r="F161" s="3"/>
      <c r="G161" s="3"/>
      <c r="H161" s="3"/>
      <c r="I161" s="3"/>
      <c r="J161" s="3"/>
    </row>
    <row r="162" spans="1:14">
      <c r="A162" s="82"/>
      <c r="B162" s="205"/>
      <c r="C162" s="212" t="s">
        <v>565</v>
      </c>
      <c r="D162" s="215" t="s">
        <v>566</v>
      </c>
      <c r="E162" s="3"/>
      <c r="F162" s="3"/>
      <c r="G162" s="3"/>
      <c r="H162" s="3"/>
      <c r="I162" s="3"/>
      <c r="J162" s="3"/>
    </row>
    <row r="163" spans="1:14" ht="19.5" thickBot="1">
      <c r="A163" s="82"/>
      <c r="B163" s="205"/>
      <c r="C163" s="214"/>
      <c r="D163" s="217"/>
      <c r="E163" s="3"/>
      <c r="F163" s="3"/>
      <c r="G163" s="3"/>
      <c r="H163" s="3"/>
      <c r="I163" s="3"/>
      <c r="J163" s="3"/>
    </row>
    <row r="164" spans="1:14" ht="37.5">
      <c r="A164" s="82"/>
      <c r="B164" s="205"/>
      <c r="C164" s="53" t="s">
        <v>567</v>
      </c>
      <c r="D164" s="177" t="s">
        <v>568</v>
      </c>
      <c r="E164" s="3"/>
      <c r="F164" s="3"/>
      <c r="G164" s="3"/>
      <c r="H164" s="3"/>
      <c r="I164" s="3"/>
      <c r="J164" s="3"/>
    </row>
    <row r="165" spans="1:14">
      <c r="A165" s="82"/>
      <c r="B165" s="205"/>
      <c r="C165" s="53" t="s">
        <v>592</v>
      </c>
      <c r="D165" s="177"/>
      <c r="E165" s="3"/>
      <c r="F165" s="3"/>
      <c r="G165" s="3"/>
      <c r="H165" s="3"/>
      <c r="I165" s="3"/>
      <c r="J165" s="3"/>
    </row>
    <row r="166" spans="1:14">
      <c r="A166" s="82"/>
      <c r="B166" s="205"/>
      <c r="C166" s="53" t="s">
        <v>569</v>
      </c>
      <c r="D166" s="177" t="s">
        <v>570</v>
      </c>
      <c r="E166" s="3"/>
      <c r="F166" s="3"/>
      <c r="G166" s="3"/>
      <c r="H166" s="3"/>
      <c r="I166" s="3"/>
      <c r="J166" s="3"/>
    </row>
    <row r="167" spans="1:14">
      <c r="A167" s="82"/>
      <c r="B167" s="206"/>
      <c r="C167" s="53" t="s">
        <v>571</v>
      </c>
      <c r="D167" s="177" t="s">
        <v>572</v>
      </c>
      <c r="E167" s="3"/>
      <c r="F167" s="3"/>
      <c r="G167" s="3"/>
      <c r="H167" s="3"/>
      <c r="I167" s="3"/>
      <c r="J167" s="3"/>
    </row>
    <row r="168" spans="1:14">
      <c r="A168" s="24">
        <v>3</v>
      </c>
      <c r="B168" s="40" t="s">
        <v>67</v>
      </c>
      <c r="C168" s="177" t="s">
        <v>573</v>
      </c>
      <c r="D168" s="177" t="s">
        <v>574</v>
      </c>
      <c r="E168" s="3"/>
      <c r="F168" s="3"/>
      <c r="G168" s="3"/>
      <c r="H168" s="3"/>
      <c r="I168" s="3"/>
      <c r="J168" s="3"/>
    </row>
    <row r="169" spans="1:14" ht="18.75" customHeight="1">
      <c r="A169" s="135" t="s">
        <v>163</v>
      </c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</row>
    <row r="170" spans="1:14">
      <c r="A170" s="37"/>
      <c r="B170" s="3"/>
      <c r="C170" s="3"/>
      <c r="D170" s="3"/>
      <c r="E170" s="3"/>
      <c r="F170" s="3"/>
      <c r="G170" s="3"/>
      <c r="H170" s="3"/>
      <c r="I170" s="3"/>
      <c r="J170" s="3"/>
    </row>
    <row r="171" spans="1:14">
      <c r="A171" s="37"/>
      <c r="B171" s="3"/>
      <c r="C171" s="3"/>
      <c r="D171" s="3"/>
      <c r="E171" s="3"/>
      <c r="F171" s="3"/>
      <c r="G171" s="3"/>
      <c r="H171" s="3"/>
      <c r="I171" s="3"/>
      <c r="J171" s="3"/>
    </row>
    <row r="172" spans="1:14">
      <c r="A172" s="34"/>
      <c r="B172" s="3"/>
      <c r="C172" s="3"/>
      <c r="D172" s="3"/>
      <c r="E172" s="3"/>
      <c r="F172" s="3"/>
      <c r="G172" s="3"/>
      <c r="H172" s="3"/>
      <c r="I172" s="3"/>
      <c r="J172" s="3"/>
    </row>
    <row r="173" spans="1:14">
      <c r="A173" s="135" t="s">
        <v>164</v>
      </c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</row>
    <row r="174" spans="1:14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</row>
    <row r="175" spans="1:14" ht="95.25" customHeight="1">
      <c r="A175" s="85" t="s">
        <v>154</v>
      </c>
      <c r="B175" s="85" t="s">
        <v>59</v>
      </c>
      <c r="C175" s="85" t="s">
        <v>367</v>
      </c>
      <c r="D175" s="85" t="s">
        <v>377</v>
      </c>
      <c r="E175" s="85" t="s">
        <v>376</v>
      </c>
      <c r="F175" s="85" t="s">
        <v>375</v>
      </c>
      <c r="G175" s="85" t="s">
        <v>374</v>
      </c>
      <c r="H175" s="85" t="s">
        <v>373</v>
      </c>
      <c r="I175" s="85" t="s">
        <v>372</v>
      </c>
      <c r="J175" s="85" t="s">
        <v>371</v>
      </c>
      <c r="K175" s="85" t="s">
        <v>370</v>
      </c>
      <c r="L175" s="85" t="s">
        <v>369</v>
      </c>
      <c r="M175" s="85" t="s">
        <v>368</v>
      </c>
      <c r="N175" s="85" t="s">
        <v>165</v>
      </c>
    </row>
    <row r="176" spans="1:14">
      <c r="A176" s="8">
        <v>1</v>
      </c>
      <c r="B176" s="8">
        <v>2</v>
      </c>
      <c r="C176" s="8">
        <v>3</v>
      </c>
      <c r="D176" s="8">
        <v>4</v>
      </c>
      <c r="E176" s="8">
        <v>5</v>
      </c>
      <c r="F176" s="8">
        <v>6</v>
      </c>
      <c r="G176" s="8">
        <v>7</v>
      </c>
      <c r="H176" s="8">
        <v>8</v>
      </c>
      <c r="I176" s="8">
        <v>9</v>
      </c>
      <c r="J176" s="8">
        <v>10</v>
      </c>
      <c r="K176" s="8">
        <v>11</v>
      </c>
      <c r="L176" s="8">
        <v>12</v>
      </c>
      <c r="M176" s="8">
        <v>13</v>
      </c>
      <c r="N176" s="8">
        <v>14</v>
      </c>
    </row>
    <row r="177" spans="1:14" ht="93.75">
      <c r="A177" s="43" t="s">
        <v>47</v>
      </c>
      <c r="B177" s="85" t="s">
        <v>576</v>
      </c>
      <c r="C177" s="66" t="s">
        <v>338</v>
      </c>
      <c r="D177" s="66" t="s">
        <v>338</v>
      </c>
      <c r="E177" s="66" t="s">
        <v>338</v>
      </c>
      <c r="F177" s="66" t="s">
        <v>338</v>
      </c>
      <c r="G177" s="66" t="s">
        <v>338</v>
      </c>
      <c r="H177" s="66" t="s">
        <v>338</v>
      </c>
      <c r="I177" s="66" t="s">
        <v>338</v>
      </c>
      <c r="J177" s="66" t="s">
        <v>338</v>
      </c>
      <c r="K177" s="66" t="s">
        <v>338</v>
      </c>
      <c r="L177" s="66" t="s">
        <v>338</v>
      </c>
      <c r="M177" s="66" t="s">
        <v>338</v>
      </c>
      <c r="N177" s="66" t="s">
        <v>338</v>
      </c>
    </row>
    <row r="178" spans="1:14" ht="56.25">
      <c r="A178" s="43" t="s">
        <v>186</v>
      </c>
      <c r="B178" s="40" t="s">
        <v>60</v>
      </c>
      <c r="C178" s="65">
        <v>8</v>
      </c>
      <c r="D178" s="65">
        <v>8</v>
      </c>
      <c r="E178" s="65">
        <f t="shared" ref="E178:M178" si="1">SUM(E193,E208,E223)</f>
        <v>8</v>
      </c>
      <c r="F178" s="65">
        <f t="shared" si="1"/>
        <v>10</v>
      </c>
      <c r="G178" s="65">
        <f t="shared" si="1"/>
        <v>12</v>
      </c>
      <c r="H178" s="65">
        <f t="shared" si="1"/>
        <v>13</v>
      </c>
      <c r="I178" s="65">
        <f t="shared" si="1"/>
        <v>15</v>
      </c>
      <c r="J178" s="65">
        <f t="shared" si="1"/>
        <v>17</v>
      </c>
      <c r="K178" s="65">
        <f t="shared" si="1"/>
        <v>20</v>
      </c>
      <c r="L178" s="65">
        <f t="shared" si="1"/>
        <v>22</v>
      </c>
      <c r="M178" s="65">
        <f t="shared" si="1"/>
        <v>22</v>
      </c>
      <c r="N178" s="65" t="s">
        <v>595</v>
      </c>
    </row>
    <row r="179" spans="1:14">
      <c r="A179" s="45"/>
      <c r="B179" s="40" t="s">
        <v>166</v>
      </c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</row>
    <row r="180" spans="1:14">
      <c r="A180" s="43" t="s">
        <v>185</v>
      </c>
      <c r="B180" s="40" t="s">
        <v>167</v>
      </c>
      <c r="C180" s="65">
        <f t="shared" ref="C180:M180" si="2">SUM(C195,C210,C225)</f>
        <v>0</v>
      </c>
      <c r="D180" s="65">
        <f t="shared" si="2"/>
        <v>0</v>
      </c>
      <c r="E180" s="65">
        <f t="shared" si="2"/>
        <v>0</v>
      </c>
      <c r="F180" s="65">
        <f t="shared" si="2"/>
        <v>0</v>
      </c>
      <c r="G180" s="65">
        <f t="shared" si="2"/>
        <v>0</v>
      </c>
      <c r="H180" s="65">
        <f t="shared" si="2"/>
        <v>0</v>
      </c>
      <c r="I180" s="65">
        <f t="shared" si="2"/>
        <v>0</v>
      </c>
      <c r="J180" s="65">
        <f t="shared" si="2"/>
        <v>0</v>
      </c>
      <c r="K180" s="65">
        <f t="shared" si="2"/>
        <v>0</v>
      </c>
      <c r="L180" s="65">
        <f t="shared" si="2"/>
        <v>0</v>
      </c>
      <c r="M180" s="65">
        <f t="shared" si="2"/>
        <v>0</v>
      </c>
      <c r="N180" s="65"/>
    </row>
    <row r="181" spans="1:14">
      <c r="A181" s="43" t="s">
        <v>184</v>
      </c>
      <c r="B181" s="40" t="s">
        <v>168</v>
      </c>
      <c r="C181" s="65">
        <f t="shared" ref="C181:M181" si="3">SUM(C196,C211,C226)</f>
        <v>0</v>
      </c>
      <c r="D181" s="65">
        <f t="shared" si="3"/>
        <v>0</v>
      </c>
      <c r="E181" s="65">
        <f t="shared" si="3"/>
        <v>0</v>
      </c>
      <c r="F181" s="65">
        <f t="shared" si="3"/>
        <v>0</v>
      </c>
      <c r="G181" s="65">
        <f t="shared" si="3"/>
        <v>0</v>
      </c>
      <c r="H181" s="65">
        <f t="shared" si="3"/>
        <v>0</v>
      </c>
      <c r="I181" s="65">
        <f t="shared" si="3"/>
        <v>0</v>
      </c>
      <c r="J181" s="65">
        <f t="shared" si="3"/>
        <v>0</v>
      </c>
      <c r="K181" s="65">
        <f t="shared" si="3"/>
        <v>0</v>
      </c>
      <c r="L181" s="65">
        <f t="shared" si="3"/>
        <v>0</v>
      </c>
      <c r="M181" s="65">
        <f t="shared" si="3"/>
        <v>0</v>
      </c>
      <c r="N181" s="65"/>
    </row>
    <row r="182" spans="1:14">
      <c r="A182" s="43" t="s">
        <v>183</v>
      </c>
      <c r="B182" s="40" t="s">
        <v>169</v>
      </c>
      <c r="C182" s="65">
        <v>0</v>
      </c>
      <c r="D182" s="65">
        <f t="shared" ref="D182:M182" si="4">SUM(D197,D212,D227)</f>
        <v>2</v>
      </c>
      <c r="E182" s="65">
        <f t="shared" si="4"/>
        <v>2</v>
      </c>
      <c r="F182" s="65">
        <f t="shared" si="4"/>
        <v>2</v>
      </c>
      <c r="G182" s="65">
        <f t="shared" si="4"/>
        <v>2</v>
      </c>
      <c r="H182" s="65">
        <f t="shared" si="4"/>
        <v>2</v>
      </c>
      <c r="I182" s="65">
        <f t="shared" si="4"/>
        <v>2</v>
      </c>
      <c r="J182" s="65">
        <f t="shared" si="4"/>
        <v>1</v>
      </c>
      <c r="K182" s="65">
        <f t="shared" si="4"/>
        <v>1</v>
      </c>
      <c r="L182" s="65">
        <f t="shared" si="4"/>
        <v>1</v>
      </c>
      <c r="M182" s="65">
        <f t="shared" si="4"/>
        <v>0</v>
      </c>
      <c r="N182" s="65"/>
    </row>
    <row r="183" spans="1:14">
      <c r="A183" s="43" t="s">
        <v>182</v>
      </c>
      <c r="B183" s="40" t="s">
        <v>170</v>
      </c>
      <c r="C183" s="65">
        <v>0</v>
      </c>
      <c r="D183" s="65">
        <f t="shared" ref="D183:M183" si="5">SUM(D198,D213,D228)</f>
        <v>2</v>
      </c>
      <c r="E183" s="65">
        <f t="shared" si="5"/>
        <v>2</v>
      </c>
      <c r="F183" s="65">
        <f t="shared" si="5"/>
        <v>2</v>
      </c>
      <c r="G183" s="65">
        <f t="shared" si="5"/>
        <v>1</v>
      </c>
      <c r="H183" s="65">
        <f t="shared" si="5"/>
        <v>1</v>
      </c>
      <c r="I183" s="65">
        <f t="shared" si="5"/>
        <v>1</v>
      </c>
      <c r="J183" s="65">
        <f t="shared" si="5"/>
        <v>0</v>
      </c>
      <c r="K183" s="65">
        <f t="shared" si="5"/>
        <v>0</v>
      </c>
      <c r="L183" s="65">
        <f t="shared" si="5"/>
        <v>0</v>
      </c>
      <c r="M183" s="65">
        <f t="shared" si="5"/>
        <v>0</v>
      </c>
      <c r="N183" s="65"/>
    </row>
    <row r="184" spans="1:14">
      <c r="A184" s="52" t="s">
        <v>181</v>
      </c>
      <c r="B184" s="51" t="s">
        <v>171</v>
      </c>
      <c r="C184" s="65">
        <f t="shared" ref="C184:M184" si="6">SUM(C199,C214,C229)</f>
        <v>0</v>
      </c>
      <c r="D184" s="65">
        <f t="shared" si="6"/>
        <v>0</v>
      </c>
      <c r="E184" s="65">
        <f t="shared" si="6"/>
        <v>0</v>
      </c>
      <c r="F184" s="65">
        <f t="shared" si="6"/>
        <v>0</v>
      </c>
      <c r="G184" s="65">
        <f t="shared" si="6"/>
        <v>1</v>
      </c>
      <c r="H184" s="65">
        <f t="shared" si="6"/>
        <v>0</v>
      </c>
      <c r="I184" s="65">
        <f t="shared" si="6"/>
        <v>0</v>
      </c>
      <c r="J184" s="65">
        <f t="shared" si="6"/>
        <v>1</v>
      </c>
      <c r="K184" s="65">
        <f t="shared" si="6"/>
        <v>0</v>
      </c>
      <c r="L184" s="65">
        <f t="shared" si="6"/>
        <v>0</v>
      </c>
      <c r="M184" s="65">
        <f t="shared" si="6"/>
        <v>0</v>
      </c>
      <c r="N184" s="65"/>
    </row>
    <row r="185" spans="1:14">
      <c r="A185" s="43" t="s">
        <v>180</v>
      </c>
      <c r="B185" s="40" t="s">
        <v>172</v>
      </c>
      <c r="C185" s="65">
        <f t="shared" ref="C185:M185" si="7">SUM(C200,C215,C230)</f>
        <v>0</v>
      </c>
      <c r="D185" s="65">
        <f t="shared" si="7"/>
        <v>0</v>
      </c>
      <c r="E185" s="65">
        <f t="shared" si="7"/>
        <v>0</v>
      </c>
      <c r="F185" s="65">
        <f t="shared" si="7"/>
        <v>0</v>
      </c>
      <c r="G185" s="65">
        <f t="shared" si="7"/>
        <v>0</v>
      </c>
      <c r="H185" s="65">
        <f t="shared" si="7"/>
        <v>1</v>
      </c>
      <c r="I185" s="65">
        <f t="shared" si="7"/>
        <v>1</v>
      </c>
      <c r="J185" s="65">
        <f t="shared" si="7"/>
        <v>0</v>
      </c>
      <c r="K185" s="65">
        <f t="shared" si="7"/>
        <v>1</v>
      </c>
      <c r="L185" s="65">
        <f t="shared" si="7"/>
        <v>1</v>
      </c>
      <c r="M185" s="65">
        <f t="shared" si="7"/>
        <v>0</v>
      </c>
      <c r="N185" s="65"/>
    </row>
    <row r="186" spans="1:14">
      <c r="A186" s="45" t="s">
        <v>179</v>
      </c>
      <c r="B186" s="40" t="s">
        <v>61</v>
      </c>
      <c r="C186" s="65">
        <f t="shared" ref="C186:M186" si="8">SUM(C201,C216,C231)</f>
        <v>3</v>
      </c>
      <c r="D186" s="65">
        <f t="shared" si="8"/>
        <v>3</v>
      </c>
      <c r="E186" s="65">
        <f t="shared" si="8"/>
        <v>3</v>
      </c>
      <c r="F186" s="65">
        <f t="shared" si="8"/>
        <v>5</v>
      </c>
      <c r="G186" s="65">
        <f t="shared" si="8"/>
        <v>7</v>
      </c>
      <c r="H186" s="65">
        <f t="shared" si="8"/>
        <v>8</v>
      </c>
      <c r="I186" s="65">
        <f t="shared" si="8"/>
        <v>10</v>
      </c>
      <c r="J186" s="65">
        <f t="shared" si="8"/>
        <v>13</v>
      </c>
      <c r="K186" s="65">
        <f t="shared" si="8"/>
        <v>15</v>
      </c>
      <c r="L186" s="65">
        <f t="shared" si="8"/>
        <v>17</v>
      </c>
      <c r="M186" s="65">
        <f t="shared" si="8"/>
        <v>18</v>
      </c>
      <c r="N186" s="65"/>
    </row>
    <row r="187" spans="1:14">
      <c r="A187" s="43" t="s">
        <v>178</v>
      </c>
      <c r="B187" s="40" t="s">
        <v>62</v>
      </c>
      <c r="C187" s="65">
        <f t="shared" ref="C187:M187" si="9">SUM(C202,C217,C232)</f>
        <v>5</v>
      </c>
      <c r="D187" s="65">
        <f t="shared" si="9"/>
        <v>3</v>
      </c>
      <c r="E187" s="65">
        <f t="shared" si="9"/>
        <v>3</v>
      </c>
      <c r="F187" s="65">
        <f t="shared" si="9"/>
        <v>3</v>
      </c>
      <c r="G187" s="65">
        <f t="shared" si="9"/>
        <v>3</v>
      </c>
      <c r="H187" s="65">
        <f t="shared" si="9"/>
        <v>3</v>
      </c>
      <c r="I187" s="65">
        <f t="shared" si="9"/>
        <v>3</v>
      </c>
      <c r="J187" s="65">
        <f t="shared" si="9"/>
        <v>3</v>
      </c>
      <c r="K187" s="65">
        <f t="shared" si="9"/>
        <v>4</v>
      </c>
      <c r="L187" s="65">
        <f t="shared" si="9"/>
        <v>4</v>
      </c>
      <c r="M187" s="65">
        <f t="shared" si="9"/>
        <v>4</v>
      </c>
      <c r="N187" s="65"/>
    </row>
    <row r="188" spans="1:14" ht="37.5">
      <c r="A188" s="43" t="s">
        <v>177</v>
      </c>
      <c r="B188" s="40" t="s">
        <v>173</v>
      </c>
      <c r="C188" s="65">
        <f t="shared" ref="C188:M188" si="10">SUM(C203,C218,C233)</f>
        <v>1</v>
      </c>
      <c r="D188" s="65">
        <f t="shared" si="10"/>
        <v>1</v>
      </c>
      <c r="E188" s="65">
        <f t="shared" si="10"/>
        <v>1</v>
      </c>
      <c r="F188" s="65">
        <f t="shared" si="10"/>
        <v>1</v>
      </c>
      <c r="G188" s="65">
        <f t="shared" si="10"/>
        <v>1</v>
      </c>
      <c r="H188" s="65">
        <f t="shared" si="10"/>
        <v>2</v>
      </c>
      <c r="I188" s="65">
        <f t="shared" si="10"/>
        <v>2</v>
      </c>
      <c r="J188" s="65">
        <f t="shared" si="10"/>
        <v>2</v>
      </c>
      <c r="K188" s="65">
        <f t="shared" si="10"/>
        <v>2</v>
      </c>
      <c r="L188" s="65">
        <f t="shared" si="10"/>
        <v>2</v>
      </c>
      <c r="M188" s="65">
        <f t="shared" si="10"/>
        <v>2</v>
      </c>
      <c r="N188" s="65"/>
    </row>
    <row r="189" spans="1:14" ht="41.25">
      <c r="A189" s="43" t="s">
        <v>189</v>
      </c>
      <c r="B189" s="40" t="s">
        <v>190</v>
      </c>
      <c r="C189" s="65">
        <f t="shared" ref="C189:M189" si="11">SUM(C204,C219,C234)</f>
        <v>4</v>
      </c>
      <c r="D189" s="65">
        <f t="shared" si="11"/>
        <v>4</v>
      </c>
      <c r="E189" s="65">
        <f t="shared" si="11"/>
        <v>4</v>
      </c>
      <c r="F189" s="65">
        <f t="shared" si="11"/>
        <v>6</v>
      </c>
      <c r="G189" s="65">
        <f t="shared" si="11"/>
        <v>9</v>
      </c>
      <c r="H189" s="65">
        <f t="shared" si="11"/>
        <v>11</v>
      </c>
      <c r="I189" s="65">
        <f t="shared" si="11"/>
        <v>13</v>
      </c>
      <c r="J189" s="65">
        <f t="shared" si="11"/>
        <v>16</v>
      </c>
      <c r="K189" s="65">
        <f t="shared" si="11"/>
        <v>18</v>
      </c>
      <c r="L189" s="65">
        <f t="shared" si="11"/>
        <v>20</v>
      </c>
      <c r="M189" s="65">
        <f t="shared" si="11"/>
        <v>20</v>
      </c>
      <c r="N189" s="65"/>
    </row>
    <row r="190" spans="1:14" ht="41.25">
      <c r="A190" s="43" t="s">
        <v>188</v>
      </c>
      <c r="B190" s="40" t="s">
        <v>191</v>
      </c>
      <c r="C190" s="65">
        <f t="shared" ref="C190:M190" si="12">SUM(C205,C220,C235)</f>
        <v>3</v>
      </c>
      <c r="D190" s="65">
        <f t="shared" si="12"/>
        <v>3</v>
      </c>
      <c r="E190" s="65">
        <f t="shared" si="12"/>
        <v>3</v>
      </c>
      <c r="F190" s="65">
        <f t="shared" si="12"/>
        <v>5</v>
      </c>
      <c r="G190" s="65">
        <f t="shared" si="12"/>
        <v>7</v>
      </c>
      <c r="H190" s="65">
        <f t="shared" si="12"/>
        <v>8</v>
      </c>
      <c r="I190" s="65">
        <f t="shared" si="12"/>
        <v>10</v>
      </c>
      <c r="J190" s="65">
        <f t="shared" si="12"/>
        <v>13</v>
      </c>
      <c r="K190" s="65">
        <f t="shared" si="12"/>
        <v>15</v>
      </c>
      <c r="L190" s="65">
        <f t="shared" si="12"/>
        <v>17</v>
      </c>
      <c r="M190" s="65">
        <f t="shared" si="12"/>
        <v>17</v>
      </c>
      <c r="N190" s="65"/>
    </row>
    <row r="191" spans="1:14" ht="22.5">
      <c r="A191" s="43" t="s">
        <v>187</v>
      </c>
      <c r="B191" s="40" t="s">
        <v>174</v>
      </c>
      <c r="C191" s="65">
        <f t="shared" ref="C191:M191" si="13">SUM(C206,C221,C236)</f>
        <v>3</v>
      </c>
      <c r="D191" s="65">
        <f t="shared" si="13"/>
        <v>3</v>
      </c>
      <c r="E191" s="65">
        <f t="shared" si="13"/>
        <v>3</v>
      </c>
      <c r="F191" s="65">
        <f t="shared" si="13"/>
        <v>5</v>
      </c>
      <c r="G191" s="65">
        <f t="shared" si="13"/>
        <v>7</v>
      </c>
      <c r="H191" s="65">
        <f t="shared" si="13"/>
        <v>8</v>
      </c>
      <c r="I191" s="65">
        <f t="shared" si="13"/>
        <v>10</v>
      </c>
      <c r="J191" s="65">
        <f t="shared" si="13"/>
        <v>13</v>
      </c>
      <c r="K191" s="65">
        <f t="shared" si="13"/>
        <v>15</v>
      </c>
      <c r="L191" s="65">
        <f t="shared" si="13"/>
        <v>17</v>
      </c>
      <c r="M191" s="65">
        <f t="shared" si="13"/>
        <v>17</v>
      </c>
      <c r="N191" s="65"/>
    </row>
    <row r="192" spans="1:14" ht="69">
      <c r="A192" s="74" t="s">
        <v>48</v>
      </c>
      <c r="B192" s="85" t="s">
        <v>577</v>
      </c>
      <c r="C192" s="82" t="s">
        <v>338</v>
      </c>
      <c r="D192" s="82" t="s">
        <v>338</v>
      </c>
      <c r="E192" s="82" t="s">
        <v>338</v>
      </c>
      <c r="F192" s="82" t="s">
        <v>338</v>
      </c>
      <c r="G192" s="82" t="s">
        <v>338</v>
      </c>
      <c r="H192" s="82" t="s">
        <v>338</v>
      </c>
      <c r="I192" s="82" t="s">
        <v>338</v>
      </c>
      <c r="J192" s="82" t="s">
        <v>338</v>
      </c>
      <c r="K192" s="82" t="s">
        <v>338</v>
      </c>
      <c r="L192" s="82" t="s">
        <v>338</v>
      </c>
      <c r="M192" s="82" t="s">
        <v>338</v>
      </c>
      <c r="N192" s="82"/>
    </row>
    <row r="193" spans="1:14">
      <c r="A193" s="45" t="s">
        <v>186</v>
      </c>
      <c r="B193" s="72" t="s">
        <v>60</v>
      </c>
      <c r="C193" s="65">
        <v>8</v>
      </c>
      <c r="D193" s="65">
        <v>8</v>
      </c>
      <c r="E193" s="65">
        <v>8</v>
      </c>
      <c r="F193" s="65">
        <v>10</v>
      </c>
      <c r="G193" s="65">
        <v>12</v>
      </c>
      <c r="H193" s="65">
        <v>13</v>
      </c>
      <c r="I193" s="65">
        <v>15</v>
      </c>
      <c r="J193" s="65">
        <v>17</v>
      </c>
      <c r="K193" s="65">
        <v>20</v>
      </c>
      <c r="L193" s="65">
        <v>22</v>
      </c>
      <c r="M193" s="65">
        <v>22</v>
      </c>
      <c r="N193" s="65"/>
    </row>
    <row r="194" spans="1:14">
      <c r="A194" s="74"/>
      <c r="B194" s="72" t="s">
        <v>166</v>
      </c>
      <c r="C194" s="77">
        <v>0</v>
      </c>
      <c r="D194" s="77">
        <v>0</v>
      </c>
      <c r="E194" s="77">
        <v>0</v>
      </c>
      <c r="F194" s="77">
        <v>0</v>
      </c>
      <c r="G194" s="77">
        <v>0</v>
      </c>
      <c r="H194" s="77">
        <v>0</v>
      </c>
      <c r="I194" s="77">
        <v>0</v>
      </c>
      <c r="J194" s="77">
        <v>0</v>
      </c>
      <c r="K194" s="77">
        <v>0</v>
      </c>
      <c r="L194" s="77">
        <v>0</v>
      </c>
      <c r="M194" s="77">
        <v>0</v>
      </c>
      <c r="N194" s="77"/>
    </row>
    <row r="195" spans="1:14">
      <c r="A195" s="74" t="s">
        <v>185</v>
      </c>
      <c r="B195" s="72" t="s">
        <v>167</v>
      </c>
      <c r="C195" s="77">
        <v>0</v>
      </c>
      <c r="D195" s="77">
        <v>0</v>
      </c>
      <c r="E195" s="77">
        <v>0</v>
      </c>
      <c r="F195" s="77">
        <v>0</v>
      </c>
      <c r="G195" s="77">
        <v>0</v>
      </c>
      <c r="H195" s="77">
        <v>0</v>
      </c>
      <c r="I195" s="77">
        <v>0</v>
      </c>
      <c r="J195" s="77">
        <v>0</v>
      </c>
      <c r="K195" s="77">
        <v>0</v>
      </c>
      <c r="L195" s="77">
        <v>0</v>
      </c>
      <c r="M195" s="77">
        <v>0</v>
      </c>
      <c r="N195" s="77"/>
    </row>
    <row r="196" spans="1:14">
      <c r="A196" s="74" t="s">
        <v>184</v>
      </c>
      <c r="B196" s="72" t="s">
        <v>168</v>
      </c>
      <c r="C196" s="77">
        <v>0</v>
      </c>
      <c r="D196" s="77">
        <v>0</v>
      </c>
      <c r="E196" s="77">
        <v>0</v>
      </c>
      <c r="F196" s="77">
        <v>0</v>
      </c>
      <c r="G196" s="77">
        <v>0</v>
      </c>
      <c r="H196" s="77">
        <v>0</v>
      </c>
      <c r="I196" s="77">
        <v>0</v>
      </c>
      <c r="J196" s="77">
        <v>0</v>
      </c>
      <c r="K196" s="77">
        <v>0</v>
      </c>
      <c r="L196" s="77">
        <v>0</v>
      </c>
      <c r="M196" s="77">
        <v>0</v>
      </c>
      <c r="N196" s="77"/>
    </row>
    <row r="197" spans="1:14">
      <c r="A197" s="74" t="s">
        <v>183</v>
      </c>
      <c r="B197" s="72" t="s">
        <v>175</v>
      </c>
      <c r="C197" s="65">
        <f>C198+C199+C200</f>
        <v>0</v>
      </c>
      <c r="D197" s="65">
        <f>D198+D199+D200</f>
        <v>2</v>
      </c>
      <c r="E197" s="65">
        <v>2</v>
      </c>
      <c r="F197" s="65">
        <v>2</v>
      </c>
      <c r="G197" s="65">
        <f t="shared" ref="G197:M197" si="14">G198+G199+G200</f>
        <v>2</v>
      </c>
      <c r="H197" s="65">
        <f t="shared" si="14"/>
        <v>2</v>
      </c>
      <c r="I197" s="65">
        <f t="shared" si="14"/>
        <v>2</v>
      </c>
      <c r="J197" s="65">
        <f t="shared" si="14"/>
        <v>1</v>
      </c>
      <c r="K197" s="65">
        <f t="shared" si="14"/>
        <v>1</v>
      </c>
      <c r="L197" s="65">
        <v>1</v>
      </c>
      <c r="M197" s="65">
        <f t="shared" si="14"/>
        <v>0</v>
      </c>
      <c r="N197" s="65"/>
    </row>
    <row r="198" spans="1:14">
      <c r="A198" s="74" t="s">
        <v>182</v>
      </c>
      <c r="B198" s="72" t="s">
        <v>170</v>
      </c>
      <c r="C198" s="77">
        <v>0</v>
      </c>
      <c r="D198" s="77">
        <v>2</v>
      </c>
      <c r="E198" s="77">
        <v>2</v>
      </c>
      <c r="F198" s="77">
        <v>2</v>
      </c>
      <c r="G198" s="77">
        <v>1</v>
      </c>
      <c r="H198" s="77">
        <v>1</v>
      </c>
      <c r="I198" s="77">
        <v>1</v>
      </c>
      <c r="J198" s="77">
        <v>0</v>
      </c>
      <c r="K198" s="77">
        <v>0</v>
      </c>
      <c r="L198" s="77">
        <v>0</v>
      </c>
      <c r="M198" s="77">
        <v>0</v>
      </c>
      <c r="N198" s="77"/>
    </row>
    <row r="199" spans="1:14">
      <c r="A199" s="50" t="s">
        <v>181</v>
      </c>
      <c r="B199" s="51" t="s">
        <v>171</v>
      </c>
      <c r="C199" s="77">
        <v>0</v>
      </c>
      <c r="D199" s="77">
        <v>0</v>
      </c>
      <c r="E199" s="77">
        <v>0</v>
      </c>
      <c r="F199" s="77">
        <v>0</v>
      </c>
      <c r="G199" s="77">
        <v>1</v>
      </c>
      <c r="H199" s="77">
        <v>0</v>
      </c>
      <c r="I199" s="77">
        <v>0</v>
      </c>
      <c r="J199" s="77">
        <v>1</v>
      </c>
      <c r="K199" s="77"/>
      <c r="L199" s="77">
        <v>0</v>
      </c>
      <c r="M199" s="77">
        <v>0</v>
      </c>
      <c r="N199" s="77"/>
    </row>
    <row r="200" spans="1:14">
      <c r="A200" s="74" t="s">
        <v>180</v>
      </c>
      <c r="B200" s="72" t="s">
        <v>172</v>
      </c>
      <c r="C200" s="77">
        <v>0</v>
      </c>
      <c r="D200" s="77">
        <v>0</v>
      </c>
      <c r="E200" s="77">
        <v>0</v>
      </c>
      <c r="F200" s="77">
        <v>0</v>
      </c>
      <c r="G200" s="77">
        <v>0</v>
      </c>
      <c r="H200" s="77">
        <v>1</v>
      </c>
      <c r="I200" s="77">
        <v>1</v>
      </c>
      <c r="J200" s="77"/>
      <c r="K200" s="77">
        <v>1</v>
      </c>
      <c r="L200" s="77">
        <v>1</v>
      </c>
      <c r="M200" s="77">
        <v>0</v>
      </c>
      <c r="N200" s="77"/>
    </row>
    <row r="201" spans="1:14">
      <c r="A201" s="74" t="s">
        <v>179</v>
      </c>
      <c r="B201" s="72" t="s">
        <v>61</v>
      </c>
      <c r="C201" s="77">
        <v>3</v>
      </c>
      <c r="D201" s="77">
        <v>3</v>
      </c>
      <c r="E201" s="77">
        <v>3</v>
      </c>
      <c r="F201" s="77">
        <v>5</v>
      </c>
      <c r="G201" s="77">
        <v>7</v>
      </c>
      <c r="H201" s="77">
        <v>8</v>
      </c>
      <c r="I201" s="77">
        <v>10</v>
      </c>
      <c r="J201" s="77">
        <v>13</v>
      </c>
      <c r="K201" s="77">
        <v>15</v>
      </c>
      <c r="L201" s="77">
        <v>17</v>
      </c>
      <c r="M201" s="77">
        <v>18</v>
      </c>
      <c r="N201" s="77"/>
    </row>
    <row r="202" spans="1:14">
      <c r="A202" s="74" t="s">
        <v>178</v>
      </c>
      <c r="B202" s="72" t="s">
        <v>62</v>
      </c>
      <c r="C202" s="77">
        <v>5</v>
      </c>
      <c r="D202" s="77">
        <v>3</v>
      </c>
      <c r="E202" s="77">
        <v>3</v>
      </c>
      <c r="F202" s="77">
        <v>3</v>
      </c>
      <c r="G202" s="77">
        <v>3</v>
      </c>
      <c r="H202" s="77">
        <v>3</v>
      </c>
      <c r="I202" s="77">
        <v>3</v>
      </c>
      <c r="J202" s="77">
        <v>3</v>
      </c>
      <c r="K202" s="77">
        <v>4</v>
      </c>
      <c r="L202" s="77">
        <v>4</v>
      </c>
      <c r="M202" s="77">
        <v>4</v>
      </c>
      <c r="N202" s="77"/>
    </row>
    <row r="203" spans="1:14" ht="37.5">
      <c r="A203" s="74" t="s">
        <v>177</v>
      </c>
      <c r="B203" s="72" t="s">
        <v>173</v>
      </c>
      <c r="C203" s="77">
        <v>1</v>
      </c>
      <c r="D203" s="77">
        <v>1</v>
      </c>
      <c r="E203" s="77">
        <v>1</v>
      </c>
      <c r="F203" s="77">
        <v>1</v>
      </c>
      <c r="G203" s="77">
        <v>1</v>
      </c>
      <c r="H203" s="77">
        <v>2</v>
      </c>
      <c r="I203" s="77">
        <v>2</v>
      </c>
      <c r="J203" s="77">
        <v>2</v>
      </c>
      <c r="K203" s="77">
        <v>2</v>
      </c>
      <c r="L203" s="77">
        <v>2</v>
      </c>
      <c r="M203" s="77">
        <v>2</v>
      </c>
      <c r="N203" s="77"/>
    </row>
    <row r="204" spans="1:14" ht="37.5">
      <c r="A204" s="74">
        <v>2</v>
      </c>
      <c r="B204" s="72" t="s">
        <v>63</v>
      </c>
      <c r="C204" s="77">
        <v>4</v>
      </c>
      <c r="D204" s="77">
        <v>4</v>
      </c>
      <c r="E204" s="77">
        <v>4</v>
      </c>
      <c r="F204" s="77">
        <v>6</v>
      </c>
      <c r="G204" s="77">
        <v>9</v>
      </c>
      <c r="H204" s="77">
        <v>11</v>
      </c>
      <c r="I204" s="77">
        <v>13</v>
      </c>
      <c r="J204" s="77">
        <v>16</v>
      </c>
      <c r="K204" s="77">
        <v>18</v>
      </c>
      <c r="L204" s="77">
        <v>20</v>
      </c>
      <c r="M204" s="77">
        <v>20</v>
      </c>
      <c r="N204" s="77"/>
    </row>
    <row r="205" spans="1:14" ht="37.5">
      <c r="A205" s="74">
        <v>3</v>
      </c>
      <c r="B205" s="72" t="s">
        <v>176</v>
      </c>
      <c r="C205" s="77">
        <v>3</v>
      </c>
      <c r="D205" s="77">
        <v>3</v>
      </c>
      <c r="E205" s="77">
        <v>3</v>
      </c>
      <c r="F205" s="77">
        <v>5</v>
      </c>
      <c r="G205" s="77">
        <v>7</v>
      </c>
      <c r="H205" s="77">
        <v>8</v>
      </c>
      <c r="I205" s="77">
        <v>10</v>
      </c>
      <c r="J205" s="77">
        <v>13</v>
      </c>
      <c r="K205" s="77">
        <v>15</v>
      </c>
      <c r="L205" s="77">
        <v>17</v>
      </c>
      <c r="M205" s="77">
        <v>17</v>
      </c>
      <c r="N205" s="77"/>
    </row>
    <row r="206" spans="1:14">
      <c r="A206" s="45">
        <v>4</v>
      </c>
      <c r="B206" s="72" t="s">
        <v>64</v>
      </c>
      <c r="C206" s="77">
        <v>3</v>
      </c>
      <c r="D206" s="77">
        <v>3</v>
      </c>
      <c r="E206" s="77">
        <v>3</v>
      </c>
      <c r="F206" s="77">
        <v>5</v>
      </c>
      <c r="G206" s="77">
        <v>7</v>
      </c>
      <c r="H206" s="77">
        <v>8</v>
      </c>
      <c r="I206" s="77">
        <v>10</v>
      </c>
      <c r="J206" s="77">
        <v>13</v>
      </c>
      <c r="K206" s="77">
        <v>15</v>
      </c>
      <c r="L206" s="77">
        <v>17</v>
      </c>
      <c r="M206" s="77">
        <v>17</v>
      </c>
      <c r="N206" s="77">
        <v>20</v>
      </c>
    </row>
    <row r="207" spans="1:14" ht="96.75">
      <c r="A207" s="74" t="s">
        <v>479</v>
      </c>
      <c r="B207" s="85" t="s">
        <v>578</v>
      </c>
      <c r="C207" s="82" t="s">
        <v>353</v>
      </c>
      <c r="D207" s="82" t="s">
        <v>338</v>
      </c>
      <c r="E207" s="82" t="s">
        <v>338</v>
      </c>
      <c r="F207" s="82" t="s">
        <v>338</v>
      </c>
      <c r="G207" s="82" t="s">
        <v>338</v>
      </c>
      <c r="H207" s="82" t="s">
        <v>338</v>
      </c>
      <c r="I207" s="82" t="s">
        <v>338</v>
      </c>
      <c r="J207" s="82" t="s">
        <v>338</v>
      </c>
      <c r="K207" s="82" t="s">
        <v>338</v>
      </c>
      <c r="L207" s="82" t="s">
        <v>338</v>
      </c>
      <c r="M207" s="82" t="s">
        <v>338</v>
      </c>
      <c r="N207" s="82" t="s">
        <v>338</v>
      </c>
    </row>
    <row r="208" spans="1:14">
      <c r="A208" s="45" t="s">
        <v>186</v>
      </c>
      <c r="B208" s="72" t="s">
        <v>60</v>
      </c>
      <c r="C208" s="65">
        <v>0</v>
      </c>
      <c r="D208" s="65">
        <v>0</v>
      </c>
      <c r="E208" s="65">
        <f t="shared" ref="E208:N208" si="15">E210+E211+E212+E216+E217+E218</f>
        <v>0</v>
      </c>
      <c r="F208" s="65">
        <f t="shared" si="15"/>
        <v>0</v>
      </c>
      <c r="G208" s="65">
        <f t="shared" si="15"/>
        <v>0</v>
      </c>
      <c r="H208" s="65">
        <f t="shared" si="15"/>
        <v>0</v>
      </c>
      <c r="I208" s="65">
        <f t="shared" si="15"/>
        <v>0</v>
      </c>
      <c r="J208" s="65">
        <f t="shared" si="15"/>
        <v>0</v>
      </c>
      <c r="K208" s="65">
        <f t="shared" si="15"/>
        <v>0</v>
      </c>
      <c r="L208" s="65">
        <f t="shared" si="15"/>
        <v>0</v>
      </c>
      <c r="M208" s="65">
        <f t="shared" si="15"/>
        <v>0</v>
      </c>
      <c r="N208" s="65">
        <f t="shared" si="15"/>
        <v>0</v>
      </c>
    </row>
    <row r="209" spans="1:14">
      <c r="A209" s="74"/>
      <c r="B209" s="72" t="s">
        <v>166</v>
      </c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</row>
    <row r="210" spans="1:14">
      <c r="A210" s="74" t="s">
        <v>185</v>
      </c>
      <c r="B210" s="72" t="s">
        <v>167</v>
      </c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</row>
    <row r="211" spans="1:14">
      <c r="A211" s="74" t="s">
        <v>184</v>
      </c>
      <c r="B211" s="72" t="s">
        <v>168</v>
      </c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</row>
    <row r="212" spans="1:14">
      <c r="A212" s="74" t="s">
        <v>183</v>
      </c>
      <c r="B212" s="72" t="s">
        <v>175</v>
      </c>
      <c r="C212" s="65">
        <f>C213+C214+C215</f>
        <v>0</v>
      </c>
      <c r="D212" s="65">
        <f t="shared" ref="D212" si="16">D213+D214+D215</f>
        <v>0</v>
      </c>
      <c r="E212" s="65">
        <f t="shared" ref="E212" si="17">E213+E214+E215</f>
        <v>0</v>
      </c>
      <c r="F212" s="65">
        <f t="shared" ref="F212" si="18">F213+F214+F215</f>
        <v>0</v>
      </c>
      <c r="G212" s="65">
        <f t="shared" ref="G212" si="19">G213+G214+G215</f>
        <v>0</v>
      </c>
      <c r="H212" s="65">
        <f t="shared" ref="H212" si="20">H213+H214+H215</f>
        <v>0</v>
      </c>
      <c r="I212" s="65">
        <f t="shared" ref="I212" si="21">I213+I214+I215</f>
        <v>0</v>
      </c>
      <c r="J212" s="65">
        <f t="shared" ref="J212" si="22">J213+J214+J215</f>
        <v>0</v>
      </c>
      <c r="K212" s="65">
        <f t="shared" ref="K212" si="23">K213+K214+K215</f>
        <v>0</v>
      </c>
      <c r="L212" s="65">
        <f t="shared" ref="L212" si="24">L213+L214+L215</f>
        <v>0</v>
      </c>
      <c r="M212" s="65">
        <f t="shared" ref="M212" si="25">M213+M214+M215</f>
        <v>0</v>
      </c>
      <c r="N212" s="65">
        <f t="shared" ref="N212" si="26">N213+N214+N215</f>
        <v>0</v>
      </c>
    </row>
    <row r="213" spans="1:14">
      <c r="A213" s="74" t="s">
        <v>182</v>
      </c>
      <c r="B213" s="72" t="s">
        <v>170</v>
      </c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</row>
    <row r="214" spans="1:14">
      <c r="A214" s="50" t="s">
        <v>181</v>
      </c>
      <c r="B214" s="51" t="s">
        <v>171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</row>
    <row r="215" spans="1:14">
      <c r="A215" s="74" t="s">
        <v>180</v>
      </c>
      <c r="B215" s="72" t="s">
        <v>172</v>
      </c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</row>
    <row r="216" spans="1:14">
      <c r="A216" s="74" t="s">
        <v>179</v>
      </c>
      <c r="B216" s="72" t="s">
        <v>61</v>
      </c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</row>
    <row r="217" spans="1:14">
      <c r="A217" s="74" t="s">
        <v>178</v>
      </c>
      <c r="B217" s="72" t="s">
        <v>62</v>
      </c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</row>
    <row r="218" spans="1:14" ht="37.5">
      <c r="A218" s="74" t="s">
        <v>177</v>
      </c>
      <c r="B218" s="72" t="s">
        <v>173</v>
      </c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</row>
    <row r="219" spans="1:14" ht="37.5">
      <c r="A219" s="74">
        <v>2</v>
      </c>
      <c r="B219" s="72" t="s">
        <v>63</v>
      </c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</row>
    <row r="220" spans="1:14" ht="37.5">
      <c r="A220" s="74">
        <v>3</v>
      </c>
      <c r="B220" s="72" t="s">
        <v>176</v>
      </c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</row>
    <row r="221" spans="1:14">
      <c r="A221" s="45">
        <v>4</v>
      </c>
      <c r="B221" s="72" t="s">
        <v>64</v>
      </c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</row>
    <row r="222" spans="1:14" ht="41.25">
      <c r="A222" s="43" t="s">
        <v>480</v>
      </c>
      <c r="B222" s="85" t="s">
        <v>192</v>
      </c>
      <c r="C222" s="66" t="s">
        <v>338</v>
      </c>
      <c r="D222" s="66" t="s">
        <v>338</v>
      </c>
      <c r="E222" s="66" t="s">
        <v>338</v>
      </c>
      <c r="F222" s="66" t="s">
        <v>338</v>
      </c>
      <c r="G222" s="66" t="s">
        <v>338</v>
      </c>
      <c r="H222" s="66" t="s">
        <v>338</v>
      </c>
      <c r="I222" s="66" t="s">
        <v>338</v>
      </c>
      <c r="J222" s="66" t="s">
        <v>338</v>
      </c>
      <c r="K222" s="66" t="s">
        <v>338</v>
      </c>
      <c r="L222" s="66" t="s">
        <v>338</v>
      </c>
      <c r="M222" s="66" t="s">
        <v>338</v>
      </c>
      <c r="N222" s="66" t="s">
        <v>338</v>
      </c>
    </row>
    <row r="223" spans="1:14">
      <c r="A223" s="45" t="s">
        <v>186</v>
      </c>
      <c r="B223" s="40" t="s">
        <v>60</v>
      </c>
      <c r="C223" s="65">
        <f>C225+C226+C227+C231+C232+C233</f>
        <v>0</v>
      </c>
      <c r="D223" s="65">
        <f t="shared" ref="D223:N223" si="27">D225+D226+D227+D231+D232+D233</f>
        <v>0</v>
      </c>
      <c r="E223" s="65">
        <f t="shared" si="27"/>
        <v>0</v>
      </c>
      <c r="F223" s="65">
        <f t="shared" si="27"/>
        <v>0</v>
      </c>
      <c r="G223" s="65">
        <f t="shared" si="27"/>
        <v>0</v>
      </c>
      <c r="H223" s="65">
        <f t="shared" si="27"/>
        <v>0</v>
      </c>
      <c r="I223" s="65">
        <f t="shared" si="27"/>
        <v>0</v>
      </c>
      <c r="J223" s="65">
        <f t="shared" si="27"/>
        <v>0</v>
      </c>
      <c r="K223" s="65">
        <f t="shared" si="27"/>
        <v>0</v>
      </c>
      <c r="L223" s="65">
        <f t="shared" si="27"/>
        <v>0</v>
      </c>
      <c r="M223" s="65">
        <f t="shared" si="27"/>
        <v>0</v>
      </c>
      <c r="N223" s="65">
        <f t="shared" si="27"/>
        <v>0</v>
      </c>
    </row>
    <row r="224" spans="1:14">
      <c r="A224" s="43"/>
      <c r="B224" s="40" t="s">
        <v>166</v>
      </c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</row>
    <row r="225" spans="1:14">
      <c r="A225" s="43" t="s">
        <v>185</v>
      </c>
      <c r="B225" s="40" t="s">
        <v>167</v>
      </c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</row>
    <row r="226" spans="1:14">
      <c r="A226" s="43" t="s">
        <v>184</v>
      </c>
      <c r="B226" s="40" t="s">
        <v>168</v>
      </c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</row>
    <row r="227" spans="1:14">
      <c r="A227" s="43" t="s">
        <v>183</v>
      </c>
      <c r="B227" s="40" t="s">
        <v>175</v>
      </c>
      <c r="C227" s="65">
        <f>C228+C229+C230</f>
        <v>0</v>
      </c>
      <c r="D227" s="65">
        <f t="shared" ref="D227" si="28">D228+D229+D230</f>
        <v>0</v>
      </c>
      <c r="E227" s="65">
        <f t="shared" ref="E227" si="29">E228+E229+E230</f>
        <v>0</v>
      </c>
      <c r="F227" s="65">
        <f t="shared" ref="F227" si="30">F228+F229+F230</f>
        <v>0</v>
      </c>
      <c r="G227" s="65">
        <f t="shared" ref="G227" si="31">G228+G229+G230</f>
        <v>0</v>
      </c>
      <c r="H227" s="65">
        <f t="shared" ref="H227" si="32">H228+H229+H230</f>
        <v>0</v>
      </c>
      <c r="I227" s="65">
        <f t="shared" ref="I227" si="33">I228+I229+I230</f>
        <v>0</v>
      </c>
      <c r="J227" s="65">
        <f t="shared" ref="J227" si="34">J228+J229+J230</f>
        <v>0</v>
      </c>
      <c r="K227" s="65">
        <f t="shared" ref="K227" si="35">K228+K229+K230</f>
        <v>0</v>
      </c>
      <c r="L227" s="65">
        <f t="shared" ref="L227" si="36">L228+L229+L230</f>
        <v>0</v>
      </c>
      <c r="M227" s="65">
        <f t="shared" ref="M227" si="37">M228+M229+M230</f>
        <v>0</v>
      </c>
      <c r="N227" s="65">
        <f t="shared" ref="N227" si="38">N228+N229+N230</f>
        <v>0</v>
      </c>
    </row>
    <row r="228" spans="1:14">
      <c r="A228" s="43" t="s">
        <v>182</v>
      </c>
      <c r="B228" s="40" t="s">
        <v>170</v>
      </c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</row>
    <row r="229" spans="1:14">
      <c r="A229" s="50" t="s">
        <v>181</v>
      </c>
      <c r="B229" s="51" t="s">
        <v>171</v>
      </c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</row>
    <row r="230" spans="1:14">
      <c r="A230" s="43" t="s">
        <v>180</v>
      </c>
      <c r="B230" s="40" t="s">
        <v>172</v>
      </c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</row>
    <row r="231" spans="1:14">
      <c r="A231" s="43" t="s">
        <v>179</v>
      </c>
      <c r="B231" s="40" t="s">
        <v>61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</row>
    <row r="232" spans="1:14">
      <c r="A232" s="43" t="s">
        <v>178</v>
      </c>
      <c r="B232" s="40" t="s">
        <v>62</v>
      </c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</row>
    <row r="233" spans="1:14" ht="37.5">
      <c r="A233" s="43" t="s">
        <v>177</v>
      </c>
      <c r="B233" s="40" t="s">
        <v>173</v>
      </c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</row>
    <row r="234" spans="1:14" ht="37.5">
      <c r="A234" s="43">
        <v>2</v>
      </c>
      <c r="B234" s="40" t="s">
        <v>63</v>
      </c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</row>
    <row r="235" spans="1:14" ht="37.5">
      <c r="A235" s="43">
        <v>3</v>
      </c>
      <c r="B235" s="40" t="s">
        <v>176</v>
      </c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</row>
    <row r="236" spans="1:14">
      <c r="A236" s="45">
        <v>4</v>
      </c>
      <c r="B236" s="40" t="s">
        <v>64</v>
      </c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</row>
    <row r="237" spans="1:14" s="20" customFormat="1">
      <c r="A237" s="202" t="s">
        <v>193</v>
      </c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</row>
    <row r="238" spans="1:14" s="20" customFormat="1">
      <c r="A238" s="200" t="s">
        <v>195</v>
      </c>
      <c r="B238" s="200"/>
      <c r="C238" s="200"/>
      <c r="D238" s="200"/>
      <c r="E238" s="200"/>
      <c r="F238" s="200"/>
      <c r="G238" s="200"/>
      <c r="H238" s="200"/>
      <c r="I238" s="200"/>
      <c r="J238" s="200"/>
      <c r="K238" s="200"/>
      <c r="L238" s="200"/>
      <c r="M238" s="200"/>
      <c r="N238" s="200"/>
    </row>
    <row r="239" spans="1:14" s="20" customFormat="1">
      <c r="A239" s="200" t="s">
        <v>194</v>
      </c>
      <c r="B239" s="200"/>
      <c r="C239" s="200"/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</row>
    <row r="240" spans="1:14" s="20" customFormat="1" ht="18.75" customHeight="1">
      <c r="A240" s="200" t="s">
        <v>196</v>
      </c>
      <c r="B240" s="200"/>
      <c r="C240" s="200"/>
      <c r="D240" s="200"/>
      <c r="E240" s="200"/>
      <c r="F240" s="200"/>
      <c r="G240" s="200"/>
      <c r="H240" s="200"/>
      <c r="I240" s="200"/>
      <c r="J240" s="200"/>
      <c r="K240" s="200"/>
      <c r="L240" s="200"/>
      <c r="M240" s="200"/>
      <c r="N240" s="200"/>
    </row>
    <row r="241" spans="1:14">
      <c r="A241" s="37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>
      <c r="A242" s="34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</row>
    <row r="244" spans="1:14">
      <c r="A244" s="201" t="s">
        <v>197</v>
      </c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</row>
    <row r="245" spans="1:14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</row>
    <row r="246" spans="1:14" ht="187.5">
      <c r="A246" s="85" t="s">
        <v>154</v>
      </c>
      <c r="B246" s="82" t="s">
        <v>198</v>
      </c>
      <c r="C246" s="82" t="s">
        <v>365</v>
      </c>
      <c r="D246" s="82" t="s">
        <v>409</v>
      </c>
      <c r="E246" s="82" t="s">
        <v>366</v>
      </c>
      <c r="F246" s="82" t="s">
        <v>410</v>
      </c>
      <c r="G246" s="3"/>
      <c r="H246" s="3"/>
      <c r="I246" s="3"/>
      <c r="J246" s="3"/>
      <c r="K246" s="3"/>
      <c r="L246" s="3"/>
      <c r="M246" s="3"/>
      <c r="N246" s="3"/>
    </row>
    <row r="247" spans="1:14">
      <c r="A247" s="8">
        <v>1</v>
      </c>
      <c r="B247" s="8">
        <v>2</v>
      </c>
      <c r="C247" s="8">
        <v>3</v>
      </c>
      <c r="D247" s="8">
        <v>4</v>
      </c>
      <c r="E247" s="8">
        <v>5</v>
      </c>
      <c r="F247" s="8">
        <v>6</v>
      </c>
      <c r="G247" s="3"/>
      <c r="H247" s="3"/>
      <c r="I247" s="3"/>
      <c r="J247" s="3"/>
      <c r="K247" s="3"/>
      <c r="L247" s="3"/>
      <c r="M247" s="3"/>
      <c r="N247" s="3"/>
    </row>
    <row r="248" spans="1:14" ht="56.25">
      <c r="A248" s="8">
        <v>1</v>
      </c>
      <c r="B248" s="72" t="s">
        <v>162</v>
      </c>
      <c r="C248" s="14"/>
      <c r="D248" s="14"/>
      <c r="E248" s="129" t="s">
        <v>353</v>
      </c>
      <c r="F248" s="14"/>
      <c r="G248" s="3"/>
      <c r="H248" s="3"/>
      <c r="I248" s="3"/>
      <c r="J248" s="3"/>
      <c r="K248" s="3"/>
      <c r="L248" s="3"/>
      <c r="M248" s="3"/>
      <c r="N248" s="3"/>
    </row>
    <row r="249" spans="1:14" ht="56.25">
      <c r="A249" s="24">
        <v>2</v>
      </c>
      <c r="B249" s="40" t="s">
        <v>68</v>
      </c>
      <c r="C249" s="53">
        <v>17014.099999999999</v>
      </c>
      <c r="D249" s="53" t="s">
        <v>580</v>
      </c>
      <c r="E249" s="53">
        <v>25578.7</v>
      </c>
      <c r="F249" s="53" t="s">
        <v>579</v>
      </c>
      <c r="G249" s="39"/>
      <c r="H249" s="39"/>
      <c r="I249" s="39"/>
      <c r="J249" s="39"/>
      <c r="K249" s="39"/>
      <c r="L249" s="39"/>
      <c r="M249" s="39"/>
      <c r="N249" s="39"/>
    </row>
    <row r="250" spans="1:14" ht="65.25" customHeight="1">
      <c r="A250" s="200" t="s">
        <v>199</v>
      </c>
      <c r="B250" s="200"/>
      <c r="C250" s="200"/>
      <c r="D250" s="200"/>
      <c r="E250" s="200"/>
      <c r="F250" s="200"/>
      <c r="G250" s="200"/>
      <c r="H250" s="200"/>
      <c r="I250" s="200"/>
      <c r="J250" s="200"/>
      <c r="K250" s="135"/>
      <c r="L250" s="135"/>
      <c r="M250" s="135"/>
      <c r="N250" s="135"/>
    </row>
    <row r="251" spans="1:14">
      <c r="A251" s="37"/>
      <c r="B251" s="3"/>
      <c r="C251" s="3"/>
      <c r="D251" s="3"/>
      <c r="E251" s="3"/>
      <c r="F251" s="3"/>
      <c r="G251" s="3"/>
      <c r="H251" s="3"/>
      <c r="I251" s="3"/>
      <c r="J251" s="3"/>
    </row>
    <row r="252" spans="1:14">
      <c r="A252" s="34"/>
      <c r="B252" s="3"/>
      <c r="C252" s="3"/>
      <c r="D252" s="3"/>
      <c r="E252" s="3"/>
      <c r="F252" s="3"/>
      <c r="G252" s="3"/>
      <c r="H252" s="3"/>
      <c r="I252" s="3"/>
      <c r="J252" s="3"/>
    </row>
    <row r="253" spans="1:14">
      <c r="A253" s="37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20.25" customHeight="1">
      <c r="A254" s="135" t="s">
        <v>200</v>
      </c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</row>
    <row r="255" spans="1:14" ht="17.25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</row>
    <row r="256" spans="1:14" ht="206.25">
      <c r="A256" s="85" t="s">
        <v>154</v>
      </c>
      <c r="B256" s="85" t="s">
        <v>9</v>
      </c>
      <c r="C256" s="82" t="s">
        <v>69</v>
      </c>
      <c r="D256" s="82" t="s">
        <v>411</v>
      </c>
      <c r="E256" s="82" t="s">
        <v>201</v>
      </c>
      <c r="F256" s="82" t="s">
        <v>70</v>
      </c>
      <c r="G256" s="82" t="s">
        <v>354</v>
      </c>
      <c r="H256" s="82" t="s">
        <v>202</v>
      </c>
      <c r="I256" s="82" t="s">
        <v>203</v>
      </c>
      <c r="J256" s="82" t="s">
        <v>204</v>
      </c>
      <c r="K256" s="82" t="s">
        <v>205</v>
      </c>
      <c r="L256" s="82" t="s">
        <v>206</v>
      </c>
      <c r="M256" s="39"/>
      <c r="N256" s="39"/>
    </row>
    <row r="257" spans="1:14">
      <c r="A257" s="33">
        <v>1</v>
      </c>
      <c r="B257" s="33">
        <v>2</v>
      </c>
      <c r="C257" s="33">
        <v>3</v>
      </c>
      <c r="D257" s="33">
        <v>4</v>
      </c>
      <c r="E257" s="33">
        <v>5</v>
      </c>
      <c r="F257" s="33">
        <v>6</v>
      </c>
      <c r="G257" s="33">
        <v>7</v>
      </c>
      <c r="H257" s="33">
        <v>8</v>
      </c>
      <c r="I257" s="33">
        <v>9</v>
      </c>
      <c r="J257" s="33">
        <v>10</v>
      </c>
      <c r="K257" s="33">
        <v>11</v>
      </c>
      <c r="L257" s="33">
        <v>12</v>
      </c>
      <c r="M257" s="3"/>
      <c r="N257" s="3"/>
    </row>
    <row r="258" spans="1:14" ht="75">
      <c r="A258" s="43" t="s">
        <v>47</v>
      </c>
      <c r="B258" s="85" t="s">
        <v>208</v>
      </c>
      <c r="C258" s="8" t="s">
        <v>338</v>
      </c>
      <c r="D258" s="8" t="s">
        <v>338</v>
      </c>
      <c r="E258" s="8" t="s">
        <v>338</v>
      </c>
      <c r="F258" s="8" t="s">
        <v>338</v>
      </c>
      <c r="G258" s="8" t="s">
        <v>338</v>
      </c>
      <c r="H258" s="8" t="s">
        <v>338</v>
      </c>
      <c r="I258" s="8" t="s">
        <v>338</v>
      </c>
      <c r="J258" s="8" t="s">
        <v>338</v>
      </c>
      <c r="K258" s="8" t="s">
        <v>338</v>
      </c>
      <c r="L258" s="8" t="s">
        <v>338</v>
      </c>
      <c r="M258" s="3"/>
      <c r="N258" s="3"/>
    </row>
    <row r="259" spans="1:14">
      <c r="A259" s="43">
        <v>1</v>
      </c>
      <c r="B259" s="54" t="str">
        <f>C36</f>
        <v>д. Садовая</v>
      </c>
      <c r="C259" s="53"/>
      <c r="D259" s="55"/>
      <c r="E259" s="53"/>
      <c r="F259" s="55"/>
      <c r="G259" s="178"/>
      <c r="H259" s="55"/>
      <c r="I259" s="55"/>
      <c r="J259" s="178"/>
      <c r="K259" s="55"/>
      <c r="L259" s="55"/>
      <c r="M259" s="3"/>
      <c r="N259" s="3"/>
    </row>
    <row r="260" spans="1:14">
      <c r="A260" s="43">
        <v>2</v>
      </c>
      <c r="B260" s="54">
        <f>C37</f>
        <v>0</v>
      </c>
      <c r="C260" s="53"/>
      <c r="D260" s="53"/>
      <c r="E260" s="53"/>
      <c r="F260" s="53"/>
      <c r="G260" s="53"/>
      <c r="H260" s="55"/>
      <c r="I260" s="55"/>
      <c r="J260" s="178"/>
      <c r="K260" s="55"/>
      <c r="L260" s="55"/>
      <c r="M260" s="3"/>
      <c r="N260" s="3"/>
    </row>
    <row r="261" spans="1:14">
      <c r="A261" s="43">
        <v>3</v>
      </c>
      <c r="B261" s="54" t="e">
        <f>#REF!</f>
        <v>#REF!</v>
      </c>
      <c r="C261" s="179"/>
      <c r="D261" s="53"/>
      <c r="E261" s="53"/>
      <c r="F261" s="53"/>
      <c r="G261" s="55"/>
      <c r="H261" s="55"/>
      <c r="I261" s="55"/>
      <c r="J261" s="178"/>
      <c r="K261" s="55"/>
      <c r="L261" s="55"/>
      <c r="M261" s="3"/>
      <c r="N261" s="3"/>
    </row>
    <row r="262" spans="1:14">
      <c r="A262" s="43">
        <v>4</v>
      </c>
      <c r="B262" s="54" t="e">
        <f>#REF!</f>
        <v>#REF!</v>
      </c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3"/>
      <c r="N262" s="3"/>
    </row>
    <row r="263" spans="1:14">
      <c r="A263" s="43">
        <v>5</v>
      </c>
      <c r="B263" s="54" t="e">
        <f>#REF!</f>
        <v>#REF!</v>
      </c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3"/>
      <c r="N263" s="3"/>
    </row>
    <row r="264" spans="1:14">
      <c r="A264" s="43">
        <v>6</v>
      </c>
      <c r="B264" s="54" t="e">
        <f>#REF!</f>
        <v>#REF!</v>
      </c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39"/>
      <c r="N264" s="39"/>
    </row>
    <row r="265" spans="1:14">
      <c r="A265" s="43">
        <v>7</v>
      </c>
      <c r="B265" s="54" t="e">
        <f>#REF!</f>
        <v>#REF!</v>
      </c>
      <c r="C265" s="55"/>
      <c r="D265" s="55"/>
      <c r="E265" s="55"/>
      <c r="F265" s="55"/>
      <c r="G265" s="55"/>
      <c r="H265" s="55"/>
      <c r="I265" s="55"/>
      <c r="J265" s="55"/>
      <c r="K265" s="55"/>
      <c r="L265" s="55"/>
    </row>
    <row r="266" spans="1:14">
      <c r="A266" s="43">
        <v>8</v>
      </c>
      <c r="B266" s="54" t="e">
        <f>#REF!</f>
        <v>#REF!</v>
      </c>
      <c r="C266" s="55"/>
      <c r="D266" s="55"/>
      <c r="E266" s="55"/>
      <c r="F266" s="55"/>
      <c r="G266" s="55"/>
      <c r="H266" s="55"/>
      <c r="I266" s="55"/>
      <c r="J266" s="55"/>
      <c r="K266" s="55"/>
      <c r="L266" s="55"/>
    </row>
    <row r="267" spans="1:14">
      <c r="A267" s="43">
        <v>9</v>
      </c>
      <c r="B267" s="54" t="e">
        <f>#REF!</f>
        <v>#REF!</v>
      </c>
      <c r="C267" s="55"/>
      <c r="D267" s="55"/>
      <c r="E267" s="55"/>
      <c r="F267" s="55"/>
      <c r="G267" s="55"/>
      <c r="H267" s="55"/>
      <c r="I267" s="55"/>
      <c r="J267" s="55"/>
      <c r="K267" s="55"/>
      <c r="L267" s="55"/>
    </row>
    <row r="268" spans="1:14">
      <c r="A268" s="43">
        <v>10</v>
      </c>
      <c r="B268" s="54" t="e">
        <f>#REF!</f>
        <v>#REF!</v>
      </c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39"/>
      <c r="N268" s="39"/>
    </row>
    <row r="269" spans="1:14">
      <c r="A269" s="43">
        <v>11</v>
      </c>
      <c r="B269" s="54" t="e">
        <f>#REF!</f>
        <v>#REF!</v>
      </c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3"/>
      <c r="N269" s="3"/>
    </row>
    <row r="270" spans="1:14">
      <c r="A270" s="43">
        <v>12</v>
      </c>
      <c r="B270" s="54" t="e">
        <f>#REF!</f>
        <v>#REF!</v>
      </c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3"/>
      <c r="N270" s="3"/>
    </row>
    <row r="271" spans="1:14">
      <c r="A271" s="43">
        <v>13</v>
      </c>
      <c r="B271" s="54" t="e">
        <f>#REF!</f>
        <v>#REF!</v>
      </c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3"/>
      <c r="N271" s="3"/>
    </row>
    <row r="272" spans="1:14">
      <c r="A272" s="43">
        <v>14</v>
      </c>
      <c r="B272" s="54" t="e">
        <f>#REF!</f>
        <v>#REF!</v>
      </c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3"/>
      <c r="N272" s="3"/>
    </row>
    <row r="273" spans="1:14">
      <c r="A273" s="43">
        <v>15</v>
      </c>
      <c r="B273" s="54" t="e">
        <f>#REF!</f>
        <v>#REF!</v>
      </c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3"/>
      <c r="N273" s="3"/>
    </row>
    <row r="274" spans="1:14">
      <c r="A274" s="43">
        <v>16</v>
      </c>
      <c r="B274" s="54" t="e">
        <f>#REF!</f>
        <v>#REF!</v>
      </c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3"/>
      <c r="N274" s="3"/>
    </row>
    <row r="275" spans="1:14">
      <c r="A275" s="43">
        <v>17</v>
      </c>
      <c r="B275" s="54" t="e">
        <f>#REF!</f>
        <v>#REF!</v>
      </c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39"/>
      <c r="N275" s="39"/>
    </row>
    <row r="276" spans="1:14">
      <c r="A276" s="43">
        <v>18</v>
      </c>
      <c r="B276" s="54" t="e">
        <f>#REF!</f>
        <v>#REF!</v>
      </c>
      <c r="C276" s="55"/>
      <c r="D276" s="55"/>
      <c r="E276" s="55"/>
      <c r="F276" s="55"/>
      <c r="G276" s="55"/>
      <c r="H276" s="55"/>
      <c r="I276" s="55"/>
      <c r="J276" s="55"/>
      <c r="K276" s="55"/>
      <c r="L276" s="55"/>
    </row>
    <row r="277" spans="1:14">
      <c r="A277" s="43">
        <v>19</v>
      </c>
      <c r="B277" s="54" t="e">
        <f>#REF!</f>
        <v>#REF!</v>
      </c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3"/>
      <c r="N277" s="3"/>
    </row>
    <row r="278" spans="1:14">
      <c r="A278" s="43">
        <v>20</v>
      </c>
      <c r="B278" s="54" t="e">
        <f>#REF!</f>
        <v>#REF!</v>
      </c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3"/>
      <c r="N278" s="3"/>
    </row>
    <row r="279" spans="1:14" ht="93.75">
      <c r="A279" s="43" t="s">
        <v>71</v>
      </c>
      <c r="B279" s="85" t="s">
        <v>207</v>
      </c>
      <c r="C279" s="8" t="s">
        <v>338</v>
      </c>
      <c r="D279" s="8" t="s">
        <v>338</v>
      </c>
      <c r="E279" s="8" t="s">
        <v>338</v>
      </c>
      <c r="F279" s="8" t="s">
        <v>338</v>
      </c>
      <c r="G279" s="8" t="s">
        <v>338</v>
      </c>
      <c r="H279" s="8" t="s">
        <v>338</v>
      </c>
      <c r="I279" s="8" t="s">
        <v>338</v>
      </c>
      <c r="J279" s="8" t="s">
        <v>338</v>
      </c>
      <c r="K279" s="8" t="s">
        <v>338</v>
      </c>
      <c r="L279" s="8" t="s">
        <v>338</v>
      </c>
      <c r="M279" s="3"/>
      <c r="N279" s="3"/>
    </row>
    <row r="280" spans="1:14" ht="75">
      <c r="A280" s="43">
        <v>1</v>
      </c>
      <c r="B280" s="85" t="s">
        <v>209</v>
      </c>
      <c r="C280" s="8" t="s">
        <v>338</v>
      </c>
      <c r="D280" s="8" t="s">
        <v>338</v>
      </c>
      <c r="E280" s="8" t="s">
        <v>338</v>
      </c>
      <c r="F280" s="8" t="s">
        <v>338</v>
      </c>
      <c r="G280" s="8" t="s">
        <v>338</v>
      </c>
      <c r="H280" s="8" t="s">
        <v>338</v>
      </c>
      <c r="I280" s="8" t="s">
        <v>338</v>
      </c>
      <c r="J280" s="8" t="s">
        <v>338</v>
      </c>
      <c r="K280" s="8" t="s">
        <v>338</v>
      </c>
      <c r="L280" s="8" t="s">
        <v>338</v>
      </c>
    </row>
    <row r="281" spans="1:14" ht="44.25" customHeight="1">
      <c r="A281" s="130" t="s">
        <v>185</v>
      </c>
      <c r="B281" s="87"/>
      <c r="C281" s="88" t="s">
        <v>211</v>
      </c>
      <c r="D281" s="87"/>
      <c r="E281" s="55" t="s">
        <v>210</v>
      </c>
      <c r="F281" s="55"/>
      <c r="G281" s="57"/>
      <c r="H281" s="55"/>
      <c r="I281" s="55"/>
      <c r="J281" s="55"/>
      <c r="K281" s="55"/>
      <c r="L281" s="55"/>
    </row>
    <row r="282" spans="1:14">
      <c r="A282" s="130" t="s">
        <v>184</v>
      </c>
      <c r="B282" s="87"/>
      <c r="C282" s="88"/>
      <c r="D282" s="87"/>
      <c r="E282" s="53" t="s">
        <v>56</v>
      </c>
      <c r="F282" s="53"/>
      <c r="G282" s="53"/>
      <c r="H282" s="53"/>
      <c r="I282" s="53"/>
      <c r="J282" s="53"/>
      <c r="K282" s="53"/>
      <c r="L282" s="53"/>
      <c r="M282" s="39"/>
      <c r="N282" s="39"/>
    </row>
    <row r="283" spans="1:14" ht="24" customHeight="1">
      <c r="A283" s="130" t="s">
        <v>183</v>
      </c>
      <c r="B283" s="87"/>
      <c r="C283" s="88"/>
      <c r="D283" s="87"/>
      <c r="E283" s="55"/>
      <c r="F283" s="55"/>
      <c r="G283" s="57"/>
      <c r="H283" s="55"/>
      <c r="I283" s="55"/>
      <c r="J283" s="55"/>
      <c r="K283" s="55"/>
      <c r="L283" s="55"/>
    </row>
    <row r="284" spans="1:14">
      <c r="A284" s="130" t="s">
        <v>179</v>
      </c>
      <c r="B284" s="87"/>
      <c r="C284" s="88"/>
      <c r="D284" s="87"/>
      <c r="E284" s="55"/>
      <c r="F284" s="55"/>
      <c r="G284" s="55"/>
      <c r="H284" s="55"/>
      <c r="I284" s="55"/>
      <c r="J284" s="55"/>
      <c r="K284" s="55"/>
      <c r="L284" s="55"/>
    </row>
    <row r="285" spans="1:14">
      <c r="A285" s="130" t="s">
        <v>178</v>
      </c>
      <c r="B285" s="87"/>
      <c r="C285" s="88"/>
      <c r="D285" s="87"/>
      <c r="E285" s="55"/>
      <c r="F285" s="55"/>
      <c r="G285" s="55"/>
      <c r="H285" s="55"/>
      <c r="I285" s="55"/>
      <c r="J285" s="55"/>
      <c r="K285" s="55"/>
      <c r="L285" s="55"/>
    </row>
    <row r="286" spans="1:14">
      <c r="A286" s="130" t="s">
        <v>412</v>
      </c>
      <c r="B286" s="87"/>
      <c r="C286" s="87"/>
      <c r="D286" s="87"/>
      <c r="E286" s="55"/>
      <c r="F286" s="55"/>
      <c r="G286" s="55"/>
      <c r="H286" s="55"/>
      <c r="I286" s="55"/>
      <c r="J286" s="55"/>
      <c r="K286" s="55"/>
      <c r="L286" s="55"/>
    </row>
    <row r="287" spans="1:14">
      <c r="A287" s="130" t="s">
        <v>413</v>
      </c>
      <c r="B287" s="87"/>
      <c r="C287" s="87"/>
      <c r="D287" s="87"/>
      <c r="E287" s="55"/>
      <c r="F287" s="55"/>
      <c r="G287" s="55"/>
      <c r="H287" s="55"/>
      <c r="I287" s="55"/>
      <c r="J287" s="55"/>
      <c r="K287" s="55"/>
      <c r="L287" s="55"/>
    </row>
    <row r="288" spans="1:14">
      <c r="A288" s="130" t="s">
        <v>414</v>
      </c>
      <c r="B288" s="87"/>
      <c r="C288" s="87"/>
      <c r="D288" s="87"/>
      <c r="E288" s="55"/>
      <c r="F288" s="55"/>
      <c r="G288" s="55"/>
      <c r="H288" s="55"/>
      <c r="I288" s="55"/>
      <c r="J288" s="55"/>
      <c r="K288" s="55"/>
      <c r="L288" s="55"/>
    </row>
    <row r="289" spans="1:14">
      <c r="A289" s="130" t="s">
        <v>415</v>
      </c>
      <c r="B289" s="87"/>
      <c r="C289" s="87"/>
      <c r="D289" s="87"/>
      <c r="E289" s="55"/>
      <c r="F289" s="55"/>
      <c r="G289" s="55"/>
      <c r="H289" s="55"/>
      <c r="I289" s="55"/>
      <c r="J289" s="55"/>
      <c r="K289" s="55"/>
      <c r="L289" s="55"/>
    </row>
    <row r="290" spans="1:14">
      <c r="A290" s="130" t="s">
        <v>416</v>
      </c>
      <c r="B290" s="87"/>
      <c r="C290" s="87"/>
      <c r="D290" s="87"/>
      <c r="E290" s="55"/>
      <c r="F290" s="55"/>
      <c r="G290" s="55"/>
      <c r="H290" s="55"/>
      <c r="I290" s="55"/>
      <c r="J290" s="55"/>
      <c r="K290" s="55"/>
      <c r="L290" s="55"/>
    </row>
    <row r="291" spans="1:14" ht="75">
      <c r="A291" s="45" t="s">
        <v>189</v>
      </c>
      <c r="B291" s="85" t="s">
        <v>212</v>
      </c>
      <c r="C291" s="66" t="s">
        <v>338</v>
      </c>
      <c r="D291" s="66" t="s">
        <v>338</v>
      </c>
      <c r="E291" s="66" t="s">
        <v>338</v>
      </c>
      <c r="F291" s="66" t="s">
        <v>338</v>
      </c>
      <c r="G291" s="66" t="s">
        <v>338</v>
      </c>
      <c r="H291" s="66" t="s">
        <v>338</v>
      </c>
      <c r="I291" s="66" t="s">
        <v>338</v>
      </c>
      <c r="J291" s="66" t="s">
        <v>338</v>
      </c>
      <c r="K291" s="66" t="s">
        <v>338</v>
      </c>
      <c r="L291" s="66" t="s">
        <v>338</v>
      </c>
      <c r="M291" s="39"/>
      <c r="N291" s="39"/>
    </row>
    <row r="292" spans="1:14" ht="22.5">
      <c r="A292" s="130" t="s">
        <v>213</v>
      </c>
      <c r="B292" s="75"/>
      <c r="C292" s="73"/>
      <c r="D292" s="75"/>
      <c r="E292" s="55"/>
      <c r="F292" s="55"/>
      <c r="G292" s="57"/>
      <c r="H292" s="55"/>
      <c r="I292" s="55"/>
      <c r="J292" s="55"/>
      <c r="K292" s="55"/>
      <c r="L292" s="55"/>
    </row>
    <row r="293" spans="1:14" ht="22.5">
      <c r="A293" s="130" t="s">
        <v>214</v>
      </c>
      <c r="B293" s="75"/>
      <c r="C293" s="73"/>
      <c r="D293" s="75"/>
      <c r="E293" s="55"/>
      <c r="F293" s="55"/>
      <c r="G293" s="57"/>
      <c r="H293" s="55"/>
      <c r="I293" s="55"/>
      <c r="J293" s="55"/>
      <c r="K293" s="55"/>
      <c r="L293" s="55"/>
    </row>
    <row r="294" spans="1:14">
      <c r="A294" s="130" t="s">
        <v>215</v>
      </c>
      <c r="B294" s="76"/>
      <c r="C294" s="77"/>
      <c r="D294" s="76"/>
      <c r="E294" s="55"/>
      <c r="F294" s="55"/>
      <c r="G294" s="55"/>
      <c r="H294" s="55"/>
      <c r="I294" s="55"/>
      <c r="J294" s="55"/>
      <c r="K294" s="55"/>
      <c r="L294" s="55"/>
    </row>
    <row r="295" spans="1:14">
      <c r="A295" s="130" t="s">
        <v>216</v>
      </c>
      <c r="B295" s="76"/>
      <c r="C295" s="77"/>
      <c r="D295" s="76"/>
      <c r="E295" s="55"/>
      <c r="F295" s="55"/>
      <c r="G295" s="55"/>
      <c r="H295" s="55"/>
      <c r="I295" s="55"/>
      <c r="J295" s="55"/>
      <c r="K295" s="55"/>
      <c r="L295" s="55"/>
    </row>
    <row r="296" spans="1:14">
      <c r="A296" s="130" t="s">
        <v>217</v>
      </c>
      <c r="B296" s="75"/>
      <c r="C296" s="75"/>
      <c r="D296" s="75"/>
      <c r="E296" s="55"/>
      <c r="F296" s="55"/>
      <c r="G296" s="55"/>
      <c r="H296" s="55"/>
      <c r="I296" s="55"/>
      <c r="J296" s="55"/>
      <c r="K296" s="55"/>
      <c r="L296" s="55"/>
    </row>
    <row r="297" spans="1:14">
      <c r="A297" s="130" t="s">
        <v>417</v>
      </c>
      <c r="B297" s="75"/>
      <c r="C297" s="75"/>
      <c r="D297" s="75"/>
      <c r="E297" s="55"/>
      <c r="F297" s="55"/>
      <c r="G297" s="55"/>
      <c r="H297" s="55"/>
      <c r="I297" s="55"/>
      <c r="J297" s="55"/>
      <c r="K297" s="55"/>
      <c r="L297" s="55"/>
    </row>
    <row r="298" spans="1:14">
      <c r="A298" s="130" t="s">
        <v>418</v>
      </c>
      <c r="B298" s="75"/>
      <c r="C298" s="75"/>
      <c r="D298" s="75"/>
      <c r="E298" s="55"/>
      <c r="F298" s="55"/>
      <c r="G298" s="55"/>
      <c r="H298" s="55"/>
      <c r="I298" s="55"/>
      <c r="J298" s="55"/>
      <c r="K298" s="55"/>
      <c r="L298" s="55"/>
    </row>
    <row r="299" spans="1:14">
      <c r="A299" s="130" t="s">
        <v>419</v>
      </c>
      <c r="B299" s="75"/>
      <c r="C299" s="75"/>
      <c r="D299" s="75"/>
      <c r="E299" s="55"/>
      <c r="F299" s="55"/>
      <c r="G299" s="55"/>
      <c r="H299" s="55"/>
      <c r="I299" s="55"/>
      <c r="J299" s="55"/>
      <c r="K299" s="55"/>
      <c r="L299" s="55"/>
    </row>
    <row r="300" spans="1:14">
      <c r="A300" s="130" t="s">
        <v>420</v>
      </c>
      <c r="B300" s="75"/>
      <c r="C300" s="75"/>
      <c r="D300" s="75"/>
      <c r="E300" s="55"/>
      <c r="F300" s="55"/>
      <c r="G300" s="55"/>
      <c r="H300" s="55"/>
      <c r="I300" s="55"/>
      <c r="J300" s="55"/>
      <c r="K300" s="55"/>
      <c r="L300" s="55"/>
    </row>
    <row r="301" spans="1:14">
      <c r="A301" s="130" t="s">
        <v>421</v>
      </c>
      <c r="B301" s="75"/>
      <c r="C301" s="75"/>
      <c r="D301" s="75"/>
      <c r="E301" s="55"/>
      <c r="F301" s="55"/>
      <c r="G301" s="55"/>
      <c r="H301" s="55"/>
      <c r="I301" s="55"/>
      <c r="J301" s="55"/>
      <c r="K301" s="55"/>
      <c r="L301" s="55"/>
    </row>
    <row r="302" spans="1:14" ht="75">
      <c r="A302" s="43" t="s">
        <v>188</v>
      </c>
      <c r="B302" s="85" t="s">
        <v>234</v>
      </c>
      <c r="C302" s="8" t="s">
        <v>338</v>
      </c>
      <c r="D302" s="8" t="s">
        <v>338</v>
      </c>
      <c r="E302" s="8" t="s">
        <v>338</v>
      </c>
      <c r="F302" s="8" t="s">
        <v>338</v>
      </c>
      <c r="G302" s="8" t="s">
        <v>338</v>
      </c>
      <c r="H302" s="8" t="s">
        <v>338</v>
      </c>
      <c r="I302" s="8" t="s">
        <v>338</v>
      </c>
      <c r="J302" s="8" t="s">
        <v>338</v>
      </c>
      <c r="K302" s="8" t="s">
        <v>338</v>
      </c>
      <c r="L302" s="8" t="s">
        <v>338</v>
      </c>
    </row>
    <row r="303" spans="1:14" ht="22.5">
      <c r="A303" s="130" t="s">
        <v>235</v>
      </c>
      <c r="B303" s="87"/>
      <c r="C303" s="88"/>
      <c r="D303" s="87"/>
      <c r="E303" s="55"/>
      <c r="F303" s="55"/>
      <c r="G303" s="57"/>
      <c r="H303" s="55"/>
      <c r="I303" s="55"/>
      <c r="J303" s="55"/>
      <c r="K303" s="55"/>
      <c r="L303" s="55"/>
    </row>
    <row r="304" spans="1:14" ht="22.5">
      <c r="A304" s="130" t="s">
        <v>236</v>
      </c>
      <c r="B304" s="87"/>
      <c r="C304" s="88"/>
      <c r="D304" s="87"/>
      <c r="E304" s="55"/>
      <c r="F304" s="55"/>
      <c r="G304" s="57"/>
      <c r="H304" s="55"/>
      <c r="I304" s="55"/>
      <c r="J304" s="55"/>
      <c r="K304" s="55"/>
      <c r="L304" s="55"/>
    </row>
    <row r="305" spans="1:14">
      <c r="A305" s="130" t="s">
        <v>237</v>
      </c>
      <c r="B305" s="87"/>
      <c r="C305" s="88"/>
      <c r="D305" s="87"/>
      <c r="E305" s="55"/>
      <c r="F305" s="55"/>
      <c r="G305" s="55"/>
      <c r="H305" s="55"/>
      <c r="I305" s="55"/>
      <c r="J305" s="55"/>
      <c r="K305" s="55"/>
      <c r="L305" s="55"/>
    </row>
    <row r="306" spans="1:14">
      <c r="A306" s="130" t="s">
        <v>238</v>
      </c>
      <c r="B306" s="87"/>
      <c r="C306" s="88"/>
      <c r="D306" s="87"/>
      <c r="E306" s="55"/>
      <c r="F306" s="55"/>
      <c r="G306" s="55"/>
      <c r="H306" s="55"/>
      <c r="I306" s="55"/>
      <c r="J306" s="55"/>
      <c r="K306" s="55"/>
      <c r="L306" s="55"/>
    </row>
    <row r="307" spans="1:14">
      <c r="A307" s="130" t="s">
        <v>239</v>
      </c>
      <c r="B307" s="87"/>
      <c r="C307" s="87"/>
      <c r="D307" s="87"/>
      <c r="E307" s="55"/>
      <c r="F307" s="55"/>
      <c r="G307" s="55"/>
      <c r="H307" s="55"/>
      <c r="I307" s="55"/>
      <c r="J307" s="55"/>
      <c r="K307" s="55"/>
      <c r="L307" s="55"/>
    </row>
    <row r="308" spans="1:14">
      <c r="A308" s="130" t="s">
        <v>422</v>
      </c>
      <c r="B308" s="87"/>
      <c r="C308" s="87"/>
      <c r="D308" s="87"/>
      <c r="E308" s="55"/>
      <c r="F308" s="55"/>
      <c r="G308" s="55"/>
      <c r="H308" s="55"/>
      <c r="I308" s="55"/>
      <c r="J308" s="55"/>
      <c r="K308" s="55"/>
      <c r="L308" s="55"/>
    </row>
    <row r="309" spans="1:14">
      <c r="A309" s="130" t="s">
        <v>423</v>
      </c>
      <c r="B309" s="87"/>
      <c r="C309" s="87"/>
      <c r="D309" s="87"/>
      <c r="E309" s="55"/>
      <c r="F309" s="55"/>
      <c r="G309" s="55"/>
      <c r="H309" s="55"/>
      <c r="I309" s="55"/>
      <c r="J309" s="55"/>
      <c r="K309" s="55"/>
      <c r="L309" s="55"/>
    </row>
    <row r="310" spans="1:14">
      <c r="A310" s="130" t="s">
        <v>424</v>
      </c>
      <c r="B310" s="87"/>
      <c r="C310" s="87"/>
      <c r="D310" s="87"/>
      <c r="E310" s="55"/>
      <c r="F310" s="55"/>
      <c r="G310" s="55"/>
      <c r="H310" s="55"/>
      <c r="I310" s="55"/>
      <c r="J310" s="55"/>
      <c r="K310" s="55"/>
      <c r="L310" s="55"/>
    </row>
    <row r="311" spans="1:14">
      <c r="A311" s="130" t="s">
        <v>425</v>
      </c>
      <c r="B311" s="87"/>
      <c r="C311" s="87"/>
      <c r="D311" s="87"/>
      <c r="E311" s="55"/>
      <c r="F311" s="55"/>
      <c r="G311" s="55"/>
      <c r="H311" s="55"/>
      <c r="I311" s="55"/>
      <c r="J311" s="55"/>
      <c r="K311" s="55"/>
      <c r="L311" s="55"/>
    </row>
    <row r="312" spans="1:14">
      <c r="A312" s="130" t="s">
        <v>426</v>
      </c>
      <c r="B312" s="87"/>
      <c r="C312" s="87"/>
      <c r="D312" s="87"/>
      <c r="E312" s="55"/>
      <c r="F312" s="55"/>
      <c r="G312" s="55"/>
      <c r="H312" s="55"/>
      <c r="I312" s="55"/>
      <c r="J312" s="55"/>
      <c r="K312" s="55"/>
      <c r="L312" s="55"/>
    </row>
    <row r="313" spans="1:14" ht="75">
      <c r="A313" s="43" t="s">
        <v>187</v>
      </c>
      <c r="B313" s="85" t="s">
        <v>233</v>
      </c>
      <c r="C313" s="8" t="s">
        <v>338</v>
      </c>
      <c r="D313" s="8" t="s">
        <v>338</v>
      </c>
      <c r="E313" s="8" t="s">
        <v>338</v>
      </c>
      <c r="F313" s="8" t="s">
        <v>338</v>
      </c>
      <c r="G313" s="8" t="s">
        <v>338</v>
      </c>
      <c r="H313" s="8" t="s">
        <v>338</v>
      </c>
      <c r="I313" s="8" t="s">
        <v>338</v>
      </c>
      <c r="J313" s="8" t="s">
        <v>338</v>
      </c>
      <c r="K313" s="8" t="s">
        <v>338</v>
      </c>
      <c r="L313" s="8" t="s">
        <v>338</v>
      </c>
      <c r="M313" s="3"/>
      <c r="N313" s="3"/>
    </row>
    <row r="314" spans="1:14" ht="22.5">
      <c r="A314" s="130" t="s">
        <v>240</v>
      </c>
      <c r="B314" s="87"/>
      <c r="C314" s="88"/>
      <c r="D314" s="87"/>
      <c r="E314" s="55"/>
      <c r="F314" s="55"/>
      <c r="G314" s="57"/>
      <c r="H314" s="55"/>
      <c r="I314" s="55"/>
      <c r="J314" s="55"/>
      <c r="K314" s="55"/>
      <c r="L314" s="55"/>
    </row>
    <row r="315" spans="1:14" ht="22.5">
      <c r="A315" s="130" t="s">
        <v>241</v>
      </c>
      <c r="B315" s="87"/>
      <c r="C315" s="88"/>
      <c r="D315" s="87"/>
      <c r="E315" s="55"/>
      <c r="F315" s="55"/>
      <c r="G315" s="57"/>
      <c r="H315" s="55"/>
      <c r="I315" s="55"/>
      <c r="J315" s="55"/>
      <c r="K315" s="55"/>
      <c r="L315" s="55"/>
    </row>
    <row r="316" spans="1:14">
      <c r="A316" s="130" t="s">
        <v>242</v>
      </c>
      <c r="B316" s="87"/>
      <c r="C316" s="88"/>
      <c r="D316" s="87"/>
      <c r="E316" s="55"/>
      <c r="F316" s="55"/>
      <c r="G316" s="55"/>
      <c r="H316" s="55"/>
      <c r="I316" s="55"/>
      <c r="J316" s="55"/>
      <c r="K316" s="55"/>
      <c r="L316" s="55"/>
    </row>
    <row r="317" spans="1:14">
      <c r="A317" s="130" t="s">
        <v>243</v>
      </c>
      <c r="B317" s="87"/>
      <c r="C317" s="88"/>
      <c r="D317" s="87"/>
      <c r="E317" s="55"/>
      <c r="F317" s="55"/>
      <c r="G317" s="55"/>
      <c r="H317" s="55"/>
      <c r="I317" s="55"/>
      <c r="J317" s="55"/>
      <c r="K317" s="55"/>
      <c r="L317" s="55"/>
    </row>
    <row r="318" spans="1:14">
      <c r="A318" s="130" t="s">
        <v>244</v>
      </c>
      <c r="B318" s="87"/>
      <c r="C318" s="87"/>
      <c r="D318" s="87"/>
      <c r="E318" s="55"/>
      <c r="F318" s="55"/>
      <c r="G318" s="55"/>
      <c r="H318" s="55"/>
      <c r="I318" s="55"/>
      <c r="J318" s="55"/>
      <c r="K318" s="55"/>
      <c r="L318" s="55"/>
    </row>
    <row r="319" spans="1:14">
      <c r="A319" s="130" t="s">
        <v>427</v>
      </c>
      <c r="B319" s="87"/>
      <c r="C319" s="87"/>
      <c r="D319" s="87"/>
      <c r="E319" s="55"/>
      <c r="F319" s="55"/>
      <c r="G319" s="55"/>
      <c r="H319" s="55"/>
      <c r="I319" s="55"/>
      <c r="J319" s="55"/>
      <c r="K319" s="55"/>
      <c r="L319" s="55"/>
    </row>
    <row r="320" spans="1:14">
      <c r="A320" s="130" t="s">
        <v>428</v>
      </c>
      <c r="B320" s="87"/>
      <c r="C320" s="87"/>
      <c r="D320" s="87"/>
      <c r="E320" s="55"/>
      <c r="F320" s="55"/>
      <c r="G320" s="55"/>
      <c r="H320" s="55"/>
      <c r="I320" s="55"/>
      <c r="J320" s="55"/>
      <c r="K320" s="55"/>
      <c r="L320" s="55"/>
    </row>
    <row r="321" spans="1:14">
      <c r="A321" s="130" t="s">
        <v>429</v>
      </c>
      <c r="B321" s="87"/>
      <c r="C321" s="87"/>
      <c r="D321" s="87"/>
      <c r="E321" s="55"/>
      <c r="F321" s="55"/>
      <c r="G321" s="55"/>
      <c r="H321" s="55"/>
      <c r="I321" s="55"/>
      <c r="J321" s="55"/>
      <c r="K321" s="55"/>
      <c r="L321" s="55"/>
    </row>
    <row r="322" spans="1:14">
      <c r="A322" s="130" t="s">
        <v>430</v>
      </c>
      <c r="B322" s="87"/>
      <c r="C322" s="87"/>
      <c r="D322" s="87"/>
      <c r="E322" s="55"/>
      <c r="F322" s="55"/>
      <c r="G322" s="55"/>
      <c r="H322" s="55"/>
      <c r="I322" s="55"/>
      <c r="J322" s="55"/>
      <c r="K322" s="55"/>
      <c r="L322" s="55"/>
    </row>
    <row r="323" spans="1:14">
      <c r="A323" s="130" t="s">
        <v>431</v>
      </c>
      <c r="B323" s="87"/>
      <c r="C323" s="87"/>
      <c r="D323" s="87"/>
      <c r="E323" s="55"/>
      <c r="F323" s="55"/>
      <c r="G323" s="55"/>
      <c r="H323" s="55"/>
      <c r="I323" s="55"/>
      <c r="J323" s="55"/>
      <c r="K323" s="55"/>
      <c r="L323" s="55"/>
    </row>
    <row r="324" spans="1:14" ht="75">
      <c r="A324" s="43" t="s">
        <v>218</v>
      </c>
      <c r="B324" s="85" t="s">
        <v>232</v>
      </c>
      <c r="C324" s="8" t="s">
        <v>338</v>
      </c>
      <c r="D324" s="8" t="s">
        <v>338</v>
      </c>
      <c r="E324" s="8" t="s">
        <v>338</v>
      </c>
      <c r="F324" s="8" t="s">
        <v>338</v>
      </c>
      <c r="G324" s="8" t="s">
        <v>338</v>
      </c>
      <c r="H324" s="8" t="s">
        <v>338</v>
      </c>
      <c r="I324" s="8" t="s">
        <v>338</v>
      </c>
      <c r="J324" s="8" t="s">
        <v>338</v>
      </c>
      <c r="K324" s="8" t="s">
        <v>338</v>
      </c>
      <c r="L324" s="8" t="s">
        <v>338</v>
      </c>
      <c r="M324" s="3"/>
      <c r="N324" s="3"/>
    </row>
    <row r="325" spans="1:14" ht="22.5">
      <c r="A325" s="130" t="s">
        <v>284</v>
      </c>
      <c r="B325" s="87"/>
      <c r="C325" s="88"/>
      <c r="D325" s="87"/>
      <c r="E325" s="55"/>
      <c r="F325" s="55"/>
      <c r="G325" s="57"/>
      <c r="H325" s="55"/>
      <c r="I325" s="55"/>
      <c r="J325" s="55"/>
      <c r="K325" s="55"/>
      <c r="L325" s="55"/>
    </row>
    <row r="326" spans="1:14" ht="22.5">
      <c r="A326" s="130" t="s">
        <v>283</v>
      </c>
      <c r="B326" s="87"/>
      <c r="C326" s="88"/>
      <c r="D326" s="87"/>
      <c r="E326" s="55"/>
      <c r="F326" s="55"/>
      <c r="G326" s="57"/>
      <c r="H326" s="55"/>
      <c r="I326" s="55"/>
      <c r="J326" s="55"/>
      <c r="K326" s="55"/>
      <c r="L326" s="55"/>
    </row>
    <row r="327" spans="1:14">
      <c r="A327" s="130" t="s">
        <v>282</v>
      </c>
      <c r="B327" s="87"/>
      <c r="C327" s="88"/>
      <c r="D327" s="87"/>
      <c r="E327" s="55"/>
      <c r="F327" s="55"/>
      <c r="G327" s="55"/>
      <c r="H327" s="55"/>
      <c r="I327" s="55"/>
      <c r="J327" s="55"/>
      <c r="K327" s="55"/>
      <c r="L327" s="55"/>
    </row>
    <row r="328" spans="1:14">
      <c r="A328" s="130" t="s">
        <v>281</v>
      </c>
      <c r="B328" s="87"/>
      <c r="C328" s="88"/>
      <c r="D328" s="87"/>
      <c r="E328" s="55"/>
      <c r="F328" s="55"/>
      <c r="G328" s="55"/>
      <c r="H328" s="55"/>
      <c r="I328" s="55"/>
      <c r="J328" s="55"/>
      <c r="K328" s="55"/>
      <c r="L328" s="55"/>
    </row>
    <row r="329" spans="1:14">
      <c r="A329" s="130" t="s">
        <v>280</v>
      </c>
      <c r="B329" s="87"/>
      <c r="C329" s="87"/>
      <c r="D329" s="87"/>
      <c r="E329" s="55"/>
      <c r="F329" s="55"/>
      <c r="G329" s="55"/>
      <c r="H329" s="55"/>
      <c r="I329" s="55"/>
      <c r="J329" s="55"/>
      <c r="K329" s="55"/>
      <c r="L329" s="55"/>
    </row>
    <row r="330" spans="1:14">
      <c r="A330" s="130" t="s">
        <v>432</v>
      </c>
      <c r="B330" s="87"/>
      <c r="C330" s="87"/>
      <c r="D330" s="87"/>
      <c r="E330" s="55"/>
      <c r="F330" s="55"/>
      <c r="G330" s="55"/>
      <c r="H330" s="55"/>
      <c r="I330" s="55"/>
      <c r="J330" s="55"/>
      <c r="K330" s="55"/>
      <c r="L330" s="55"/>
    </row>
    <row r="331" spans="1:14">
      <c r="A331" s="130" t="s">
        <v>433</v>
      </c>
      <c r="B331" s="87"/>
      <c r="C331" s="87"/>
      <c r="D331" s="87"/>
      <c r="E331" s="55"/>
      <c r="F331" s="55"/>
      <c r="G331" s="55"/>
      <c r="H331" s="55"/>
      <c r="I331" s="55"/>
      <c r="J331" s="55"/>
      <c r="K331" s="55"/>
      <c r="L331" s="55"/>
    </row>
    <row r="332" spans="1:14">
      <c r="A332" s="130" t="s">
        <v>434</v>
      </c>
      <c r="B332" s="87"/>
      <c r="C332" s="87"/>
      <c r="D332" s="87"/>
      <c r="E332" s="55"/>
      <c r="F332" s="55"/>
      <c r="G332" s="55"/>
      <c r="H332" s="55"/>
      <c r="I332" s="55"/>
      <c r="J332" s="55"/>
      <c r="K332" s="55"/>
      <c r="L332" s="55"/>
    </row>
    <row r="333" spans="1:14">
      <c r="A333" s="130" t="s">
        <v>435</v>
      </c>
      <c r="B333" s="87"/>
      <c r="C333" s="87"/>
      <c r="D333" s="87"/>
      <c r="E333" s="55"/>
      <c r="F333" s="55"/>
      <c r="G333" s="55"/>
      <c r="H333" s="55"/>
      <c r="I333" s="55"/>
      <c r="J333" s="55"/>
      <c r="K333" s="55"/>
      <c r="L333" s="55"/>
    </row>
    <row r="334" spans="1:14">
      <c r="A334" s="130" t="s">
        <v>436</v>
      </c>
      <c r="B334" s="87"/>
      <c r="C334" s="87"/>
      <c r="D334" s="87"/>
      <c r="E334" s="55"/>
      <c r="F334" s="55"/>
      <c r="G334" s="55"/>
      <c r="H334" s="55"/>
      <c r="I334" s="55"/>
      <c r="J334" s="55"/>
      <c r="K334" s="55"/>
      <c r="L334" s="55"/>
    </row>
    <row r="335" spans="1:14" ht="75">
      <c r="A335" s="43" t="s">
        <v>219</v>
      </c>
      <c r="B335" s="85" t="s">
        <v>231</v>
      </c>
      <c r="C335" s="8" t="s">
        <v>338</v>
      </c>
      <c r="D335" s="8" t="s">
        <v>338</v>
      </c>
      <c r="E335" s="8" t="s">
        <v>338</v>
      </c>
      <c r="F335" s="8" t="s">
        <v>338</v>
      </c>
      <c r="G335" s="8" t="s">
        <v>338</v>
      </c>
      <c r="H335" s="8" t="s">
        <v>338</v>
      </c>
      <c r="I335" s="8" t="s">
        <v>338</v>
      </c>
      <c r="J335" s="8" t="s">
        <v>338</v>
      </c>
      <c r="K335" s="8" t="s">
        <v>338</v>
      </c>
      <c r="L335" s="8" t="s">
        <v>338</v>
      </c>
      <c r="M335" s="3"/>
      <c r="N335" s="3"/>
    </row>
    <row r="336" spans="1:14" ht="22.5">
      <c r="A336" s="130" t="s">
        <v>279</v>
      </c>
      <c r="B336" s="87"/>
      <c r="C336" s="88"/>
      <c r="D336" s="87"/>
      <c r="E336" s="55"/>
      <c r="F336" s="55"/>
      <c r="G336" s="57"/>
      <c r="H336" s="55"/>
      <c r="I336" s="55"/>
      <c r="J336" s="55"/>
      <c r="K336" s="55"/>
      <c r="L336" s="55"/>
    </row>
    <row r="337" spans="1:14" ht="22.5">
      <c r="A337" s="130" t="s">
        <v>278</v>
      </c>
      <c r="B337" s="87"/>
      <c r="C337" s="88"/>
      <c r="D337" s="87"/>
      <c r="E337" s="55"/>
      <c r="F337" s="55"/>
      <c r="G337" s="57"/>
      <c r="H337" s="55"/>
      <c r="I337" s="55"/>
      <c r="J337" s="55"/>
      <c r="K337" s="55"/>
      <c r="L337" s="55"/>
    </row>
    <row r="338" spans="1:14">
      <c r="A338" s="130" t="s">
        <v>277</v>
      </c>
      <c r="B338" s="87"/>
      <c r="C338" s="88"/>
      <c r="D338" s="87"/>
      <c r="E338" s="55"/>
      <c r="F338" s="55"/>
      <c r="G338" s="55"/>
      <c r="H338" s="55"/>
      <c r="I338" s="55"/>
      <c r="J338" s="55"/>
      <c r="K338" s="55"/>
      <c r="L338" s="55"/>
    </row>
    <row r="339" spans="1:14">
      <c r="A339" s="130" t="s">
        <v>276</v>
      </c>
      <c r="B339" s="87"/>
      <c r="C339" s="88"/>
      <c r="D339" s="87"/>
      <c r="E339" s="55"/>
      <c r="F339" s="55"/>
      <c r="G339" s="55"/>
      <c r="H339" s="55"/>
      <c r="I339" s="55"/>
      <c r="J339" s="55"/>
      <c r="K339" s="55"/>
      <c r="L339" s="55"/>
    </row>
    <row r="340" spans="1:14">
      <c r="A340" s="130" t="s">
        <v>275</v>
      </c>
      <c r="B340" s="87"/>
      <c r="C340" s="87"/>
      <c r="D340" s="87"/>
      <c r="E340" s="55"/>
      <c r="F340" s="55"/>
      <c r="G340" s="55"/>
      <c r="H340" s="55"/>
      <c r="I340" s="55"/>
      <c r="J340" s="55"/>
      <c r="K340" s="55"/>
      <c r="L340" s="55"/>
    </row>
    <row r="341" spans="1:14">
      <c r="A341" s="130" t="s">
        <v>437</v>
      </c>
      <c r="B341" s="87"/>
      <c r="C341" s="87"/>
      <c r="D341" s="87"/>
      <c r="E341" s="55"/>
      <c r="F341" s="55"/>
      <c r="G341" s="55"/>
      <c r="H341" s="55"/>
      <c r="I341" s="55"/>
      <c r="J341" s="55"/>
      <c r="K341" s="55"/>
      <c r="L341" s="55"/>
    </row>
    <row r="342" spans="1:14">
      <c r="A342" s="130" t="s">
        <v>438</v>
      </c>
      <c r="B342" s="87"/>
      <c r="C342" s="87"/>
      <c r="D342" s="87"/>
      <c r="E342" s="55"/>
      <c r="F342" s="55"/>
      <c r="G342" s="55"/>
      <c r="H342" s="55"/>
      <c r="I342" s="55"/>
      <c r="J342" s="55"/>
      <c r="K342" s="55"/>
      <c r="L342" s="55"/>
    </row>
    <row r="343" spans="1:14">
      <c r="A343" s="130" t="s">
        <v>439</v>
      </c>
      <c r="B343" s="87"/>
      <c r="C343" s="87"/>
      <c r="D343" s="87"/>
      <c r="E343" s="55"/>
      <c r="F343" s="55"/>
      <c r="G343" s="55"/>
      <c r="H343" s="55"/>
      <c r="I343" s="55"/>
      <c r="J343" s="55"/>
      <c r="K343" s="55"/>
      <c r="L343" s="55"/>
    </row>
    <row r="344" spans="1:14">
      <c r="A344" s="130" t="s">
        <v>440</v>
      </c>
      <c r="B344" s="87"/>
      <c r="C344" s="87"/>
      <c r="D344" s="87"/>
      <c r="E344" s="55"/>
      <c r="F344" s="55"/>
      <c r="G344" s="55"/>
      <c r="H344" s="55"/>
      <c r="I344" s="55"/>
      <c r="J344" s="55"/>
      <c r="K344" s="55"/>
      <c r="L344" s="55"/>
    </row>
    <row r="345" spans="1:14">
      <c r="A345" s="130" t="s">
        <v>441</v>
      </c>
      <c r="B345" s="87"/>
      <c r="C345" s="87"/>
      <c r="D345" s="87"/>
      <c r="E345" s="55"/>
      <c r="F345" s="55"/>
      <c r="G345" s="55"/>
      <c r="H345" s="55"/>
      <c r="I345" s="55"/>
      <c r="J345" s="55"/>
      <c r="K345" s="55"/>
      <c r="L345" s="55"/>
    </row>
    <row r="346" spans="1:14" ht="37.5">
      <c r="A346" s="43" t="s">
        <v>220</v>
      </c>
      <c r="B346" s="85" t="s">
        <v>230</v>
      </c>
      <c r="C346" s="66" t="s">
        <v>338</v>
      </c>
      <c r="D346" s="66" t="s">
        <v>338</v>
      </c>
      <c r="E346" s="66" t="s">
        <v>338</v>
      </c>
      <c r="F346" s="66" t="s">
        <v>338</v>
      </c>
      <c r="G346" s="66" t="s">
        <v>338</v>
      </c>
      <c r="H346" s="66" t="s">
        <v>338</v>
      </c>
      <c r="I346" s="66" t="s">
        <v>338</v>
      </c>
      <c r="J346" s="66" t="s">
        <v>338</v>
      </c>
      <c r="K346" s="66" t="s">
        <v>338</v>
      </c>
      <c r="L346" s="66" t="s">
        <v>338</v>
      </c>
      <c r="M346" s="3"/>
      <c r="N346" s="3"/>
    </row>
    <row r="347" spans="1:14" ht="37.5">
      <c r="A347" s="130" t="s">
        <v>274</v>
      </c>
      <c r="B347" s="87"/>
      <c r="C347" s="53" t="s">
        <v>582</v>
      </c>
      <c r="D347" s="55">
        <v>1</v>
      </c>
      <c r="E347" s="53" t="s">
        <v>583</v>
      </c>
      <c r="F347" s="55">
        <v>1.5</v>
      </c>
      <c r="G347" s="178"/>
      <c r="H347" s="55"/>
      <c r="I347" s="55"/>
      <c r="J347" s="178">
        <v>1</v>
      </c>
      <c r="K347" s="55"/>
      <c r="L347" s="55" t="s">
        <v>581</v>
      </c>
    </row>
    <row r="348" spans="1:14" ht="22.5">
      <c r="A348" s="130" t="s">
        <v>273</v>
      </c>
      <c r="B348" s="87"/>
      <c r="C348" s="88"/>
      <c r="D348" s="87"/>
      <c r="E348" s="55"/>
      <c r="F348" s="55"/>
      <c r="G348" s="57"/>
      <c r="H348" s="55"/>
      <c r="I348" s="55"/>
      <c r="J348" s="55"/>
      <c r="K348" s="55"/>
      <c r="L348" s="55"/>
    </row>
    <row r="349" spans="1:14">
      <c r="A349" s="130" t="s">
        <v>272</v>
      </c>
      <c r="B349" s="87"/>
      <c r="C349" s="88"/>
      <c r="D349" s="87"/>
      <c r="E349" s="55"/>
      <c r="F349" s="55"/>
      <c r="G349" s="55"/>
      <c r="H349" s="55"/>
      <c r="I349" s="55"/>
      <c r="J349" s="55"/>
      <c r="K349" s="55"/>
      <c r="L349" s="55"/>
    </row>
    <row r="350" spans="1:14">
      <c r="A350" s="130" t="s">
        <v>271</v>
      </c>
      <c r="B350" s="87"/>
      <c r="C350" s="88"/>
      <c r="D350" s="87"/>
      <c r="E350" s="55"/>
      <c r="F350" s="55"/>
      <c r="G350" s="55"/>
      <c r="H350" s="55"/>
      <c r="I350" s="55"/>
      <c r="J350" s="55"/>
      <c r="K350" s="55"/>
      <c r="L350" s="55"/>
    </row>
    <row r="351" spans="1:14">
      <c r="A351" s="130" t="s">
        <v>270</v>
      </c>
      <c r="B351" s="87"/>
      <c r="C351" s="87"/>
      <c r="D351" s="87"/>
      <c r="E351" s="55"/>
      <c r="F351" s="55"/>
      <c r="G351" s="55"/>
      <c r="H351" s="55"/>
      <c r="I351" s="55"/>
      <c r="J351" s="55"/>
      <c r="K351" s="55"/>
      <c r="L351" s="55"/>
    </row>
    <row r="352" spans="1:14">
      <c r="A352" s="130" t="s">
        <v>442</v>
      </c>
      <c r="B352" s="87"/>
      <c r="C352" s="87"/>
      <c r="D352" s="87"/>
      <c r="E352" s="55"/>
      <c r="F352" s="55"/>
      <c r="G352" s="55"/>
      <c r="H352" s="55"/>
      <c r="I352" s="55"/>
      <c r="J352" s="55"/>
      <c r="K352" s="55"/>
      <c r="L352" s="55"/>
    </row>
    <row r="353" spans="1:14">
      <c r="A353" s="130" t="s">
        <v>443</v>
      </c>
      <c r="B353" s="87"/>
      <c r="C353" s="87"/>
      <c r="D353" s="87"/>
      <c r="E353" s="55"/>
      <c r="F353" s="55"/>
      <c r="G353" s="55"/>
      <c r="H353" s="55"/>
      <c r="I353" s="55"/>
      <c r="J353" s="55"/>
      <c r="K353" s="55"/>
      <c r="L353" s="55"/>
    </row>
    <row r="354" spans="1:14">
      <c r="A354" s="130" t="s">
        <v>444</v>
      </c>
      <c r="B354" s="87"/>
      <c r="C354" s="87"/>
      <c r="D354" s="87"/>
      <c r="E354" s="55"/>
      <c r="F354" s="55"/>
      <c r="G354" s="55"/>
      <c r="H354" s="55"/>
      <c r="I354" s="55"/>
      <c r="J354" s="55"/>
      <c r="K354" s="55"/>
      <c r="L354" s="55"/>
    </row>
    <row r="355" spans="1:14">
      <c r="A355" s="130" t="s">
        <v>445</v>
      </c>
      <c r="B355" s="87"/>
      <c r="C355" s="87"/>
      <c r="D355" s="87"/>
      <c r="E355" s="55"/>
      <c r="F355" s="55"/>
      <c r="G355" s="55"/>
      <c r="H355" s="55"/>
      <c r="I355" s="55"/>
      <c r="J355" s="55"/>
      <c r="K355" s="55"/>
      <c r="L355" s="55"/>
    </row>
    <row r="356" spans="1:14">
      <c r="A356" s="130" t="s">
        <v>446</v>
      </c>
      <c r="B356" s="87"/>
      <c r="C356" s="87"/>
      <c r="D356" s="87"/>
      <c r="E356" s="55"/>
      <c r="F356" s="55"/>
      <c r="G356" s="55"/>
      <c r="H356" s="55"/>
      <c r="I356" s="55"/>
      <c r="J356" s="55"/>
      <c r="K356" s="55"/>
      <c r="L356" s="55"/>
    </row>
    <row r="357" spans="1:14" ht="37.5">
      <c r="A357" s="43" t="s">
        <v>221</v>
      </c>
      <c r="B357" s="85" t="s">
        <v>229</v>
      </c>
      <c r="C357" s="8" t="s">
        <v>338</v>
      </c>
      <c r="D357" s="8" t="s">
        <v>338</v>
      </c>
      <c r="E357" s="8" t="s">
        <v>338</v>
      </c>
      <c r="F357" s="8" t="s">
        <v>338</v>
      </c>
      <c r="G357" s="8" t="s">
        <v>338</v>
      </c>
      <c r="H357" s="8" t="s">
        <v>338</v>
      </c>
      <c r="I357" s="8" t="s">
        <v>338</v>
      </c>
      <c r="J357" s="8" t="s">
        <v>338</v>
      </c>
      <c r="K357" s="8" t="s">
        <v>338</v>
      </c>
      <c r="L357" s="8" t="s">
        <v>338</v>
      </c>
      <c r="M357" s="3"/>
      <c r="N357" s="3"/>
    </row>
    <row r="358" spans="1:14" ht="22.5">
      <c r="A358" s="130" t="s">
        <v>269</v>
      </c>
      <c r="B358" s="87"/>
      <c r="C358" s="88"/>
      <c r="D358" s="87"/>
      <c r="E358" s="55"/>
      <c r="F358" s="55"/>
      <c r="G358" s="57"/>
      <c r="H358" s="55"/>
      <c r="I358" s="55"/>
      <c r="J358" s="55"/>
      <c r="K358" s="55"/>
      <c r="L358" s="55"/>
    </row>
    <row r="359" spans="1:14" ht="22.5">
      <c r="A359" s="130" t="s">
        <v>268</v>
      </c>
      <c r="B359" s="87"/>
      <c r="C359" s="88"/>
      <c r="D359" s="87"/>
      <c r="E359" s="55"/>
      <c r="F359" s="55"/>
      <c r="G359" s="57"/>
      <c r="H359" s="55"/>
      <c r="I359" s="55"/>
      <c r="J359" s="55"/>
      <c r="K359" s="55"/>
      <c r="L359" s="55"/>
    </row>
    <row r="360" spans="1:14">
      <c r="A360" s="130" t="s">
        <v>267</v>
      </c>
      <c r="B360" s="87"/>
      <c r="C360" s="88"/>
      <c r="D360" s="87"/>
      <c r="E360" s="55"/>
      <c r="F360" s="55"/>
      <c r="G360" s="55"/>
      <c r="H360" s="55"/>
      <c r="I360" s="55"/>
      <c r="J360" s="55"/>
      <c r="K360" s="55"/>
      <c r="L360" s="55"/>
    </row>
    <row r="361" spans="1:14">
      <c r="A361" s="130" t="s">
        <v>266</v>
      </c>
      <c r="B361" s="87"/>
      <c r="C361" s="88"/>
      <c r="D361" s="87"/>
      <c r="E361" s="55"/>
      <c r="F361" s="55"/>
      <c r="G361" s="55"/>
      <c r="H361" s="55"/>
      <c r="I361" s="55"/>
      <c r="J361" s="55"/>
      <c r="K361" s="55"/>
      <c r="L361" s="55"/>
    </row>
    <row r="362" spans="1:14">
      <c r="A362" s="130" t="s">
        <v>265</v>
      </c>
      <c r="B362" s="87"/>
      <c r="C362" s="87"/>
      <c r="D362" s="87"/>
      <c r="E362" s="55"/>
      <c r="F362" s="55"/>
      <c r="G362" s="55"/>
      <c r="H362" s="55"/>
      <c r="I362" s="55"/>
      <c r="J362" s="55"/>
      <c r="K362" s="55"/>
      <c r="L362" s="55"/>
    </row>
    <row r="363" spans="1:14">
      <c r="A363" s="130" t="s">
        <v>447</v>
      </c>
      <c r="B363" s="87"/>
      <c r="C363" s="87"/>
      <c r="D363" s="87"/>
      <c r="E363" s="55"/>
      <c r="F363" s="55"/>
      <c r="G363" s="55"/>
      <c r="H363" s="55"/>
      <c r="I363" s="55"/>
      <c r="J363" s="55"/>
      <c r="K363" s="55"/>
      <c r="L363" s="55"/>
    </row>
    <row r="364" spans="1:14">
      <c r="A364" s="130" t="s">
        <v>448</v>
      </c>
      <c r="B364" s="87"/>
      <c r="C364" s="87"/>
      <c r="D364" s="87"/>
      <c r="E364" s="55"/>
      <c r="F364" s="55"/>
      <c r="G364" s="55"/>
      <c r="H364" s="55"/>
      <c r="I364" s="55"/>
      <c r="J364" s="55"/>
      <c r="K364" s="55"/>
      <c r="L364" s="55"/>
    </row>
    <row r="365" spans="1:14">
      <c r="A365" s="130" t="s">
        <v>449</v>
      </c>
      <c r="B365" s="87"/>
      <c r="C365" s="87"/>
      <c r="D365" s="87"/>
      <c r="E365" s="55"/>
      <c r="F365" s="55"/>
      <c r="G365" s="55"/>
      <c r="H365" s="55"/>
      <c r="I365" s="55"/>
      <c r="J365" s="55"/>
      <c r="K365" s="55"/>
      <c r="L365" s="55"/>
    </row>
    <row r="366" spans="1:14">
      <c r="A366" s="130" t="s">
        <v>450</v>
      </c>
      <c r="B366" s="87"/>
      <c r="C366" s="87"/>
      <c r="D366" s="87"/>
      <c r="E366" s="55"/>
      <c r="F366" s="55"/>
      <c r="G366" s="55"/>
      <c r="H366" s="55"/>
      <c r="I366" s="55"/>
      <c r="J366" s="55"/>
      <c r="K366" s="55"/>
      <c r="L366" s="55"/>
    </row>
    <row r="367" spans="1:14">
      <c r="A367" s="130" t="s">
        <v>451</v>
      </c>
      <c r="B367" s="87"/>
      <c r="C367" s="87"/>
      <c r="D367" s="87"/>
      <c r="E367" s="55"/>
      <c r="F367" s="55"/>
      <c r="G367" s="55"/>
      <c r="H367" s="55"/>
      <c r="I367" s="55"/>
      <c r="J367" s="55"/>
      <c r="K367" s="55"/>
      <c r="L367" s="55"/>
    </row>
    <row r="368" spans="1:14" ht="37.5">
      <c r="A368" s="43" t="s">
        <v>222</v>
      </c>
      <c r="B368" s="85" t="s">
        <v>228</v>
      </c>
      <c r="C368" s="8" t="s">
        <v>338</v>
      </c>
      <c r="D368" s="8" t="s">
        <v>338</v>
      </c>
      <c r="E368" s="8" t="s">
        <v>338</v>
      </c>
      <c r="F368" s="8" t="s">
        <v>338</v>
      </c>
      <c r="G368" s="8" t="s">
        <v>338</v>
      </c>
      <c r="H368" s="8" t="s">
        <v>338</v>
      </c>
      <c r="I368" s="8" t="s">
        <v>338</v>
      </c>
      <c r="J368" s="8" t="s">
        <v>338</v>
      </c>
      <c r="K368" s="8" t="s">
        <v>338</v>
      </c>
      <c r="L368" s="8" t="s">
        <v>338</v>
      </c>
      <c r="M368" s="3"/>
      <c r="N368" s="3"/>
    </row>
    <row r="369" spans="1:14" ht="22.5">
      <c r="A369" s="130" t="s">
        <v>264</v>
      </c>
      <c r="B369" s="87"/>
      <c r="C369" s="88"/>
      <c r="D369" s="87"/>
      <c r="E369" s="55"/>
      <c r="F369" s="55"/>
      <c r="G369" s="57"/>
      <c r="H369" s="55"/>
      <c r="I369" s="55"/>
      <c r="J369" s="55"/>
      <c r="K369" s="55"/>
      <c r="L369" s="55"/>
    </row>
    <row r="370" spans="1:14" ht="22.5">
      <c r="A370" s="130" t="s">
        <v>263</v>
      </c>
      <c r="B370" s="87"/>
      <c r="C370" s="88"/>
      <c r="D370" s="87"/>
      <c r="E370" s="55"/>
      <c r="F370" s="55"/>
      <c r="G370" s="57"/>
      <c r="H370" s="55"/>
      <c r="I370" s="55"/>
      <c r="J370" s="55"/>
      <c r="K370" s="55"/>
      <c r="L370" s="55"/>
    </row>
    <row r="371" spans="1:14">
      <c r="A371" s="130" t="s">
        <v>262</v>
      </c>
      <c r="B371" s="87"/>
      <c r="C371" s="88"/>
      <c r="D371" s="87"/>
      <c r="E371" s="55"/>
      <c r="F371" s="55"/>
      <c r="G371" s="55"/>
      <c r="H371" s="55"/>
      <c r="I371" s="55"/>
      <c r="J371" s="55"/>
      <c r="K371" s="55"/>
      <c r="L371" s="55"/>
    </row>
    <row r="372" spans="1:14">
      <c r="A372" s="130" t="s">
        <v>261</v>
      </c>
      <c r="B372" s="87"/>
      <c r="C372" s="88"/>
      <c r="D372" s="87"/>
      <c r="E372" s="55"/>
      <c r="F372" s="55"/>
      <c r="G372" s="55"/>
      <c r="H372" s="55"/>
      <c r="I372" s="55"/>
      <c r="J372" s="55"/>
      <c r="K372" s="55"/>
      <c r="L372" s="55"/>
    </row>
    <row r="373" spans="1:14">
      <c r="A373" s="130" t="s">
        <v>260</v>
      </c>
      <c r="B373" s="87"/>
      <c r="C373" s="87"/>
      <c r="D373" s="87"/>
      <c r="E373" s="55"/>
      <c r="F373" s="55"/>
      <c r="G373" s="55"/>
      <c r="H373" s="55"/>
      <c r="I373" s="55"/>
      <c r="J373" s="55"/>
      <c r="K373" s="55"/>
      <c r="L373" s="55"/>
    </row>
    <row r="374" spans="1:14">
      <c r="A374" s="130" t="s">
        <v>452</v>
      </c>
      <c r="B374" s="87"/>
      <c r="C374" s="87"/>
      <c r="D374" s="87"/>
      <c r="E374" s="55"/>
      <c r="F374" s="55"/>
      <c r="G374" s="55"/>
      <c r="H374" s="55"/>
      <c r="I374" s="55"/>
      <c r="J374" s="55"/>
      <c r="K374" s="55"/>
      <c r="L374" s="55"/>
    </row>
    <row r="375" spans="1:14">
      <c r="A375" s="130" t="s">
        <v>453</v>
      </c>
      <c r="B375" s="87"/>
      <c r="C375" s="87"/>
      <c r="D375" s="87"/>
      <c r="E375" s="55"/>
      <c r="F375" s="55"/>
      <c r="G375" s="55"/>
      <c r="H375" s="55"/>
      <c r="I375" s="55"/>
      <c r="J375" s="55"/>
      <c r="K375" s="55"/>
      <c r="L375" s="55"/>
    </row>
    <row r="376" spans="1:14">
      <c r="A376" s="130" t="s">
        <v>454</v>
      </c>
      <c r="B376" s="87"/>
      <c r="C376" s="87"/>
      <c r="D376" s="87"/>
      <c r="E376" s="55"/>
      <c r="F376" s="55"/>
      <c r="G376" s="55"/>
      <c r="H376" s="55"/>
      <c r="I376" s="55"/>
      <c r="J376" s="55"/>
      <c r="K376" s="55"/>
      <c r="L376" s="55"/>
    </row>
    <row r="377" spans="1:14">
      <c r="A377" s="130" t="s">
        <v>455</v>
      </c>
      <c r="B377" s="87"/>
      <c r="C377" s="87"/>
      <c r="D377" s="87"/>
      <c r="E377" s="55"/>
      <c r="F377" s="55"/>
      <c r="G377" s="55"/>
      <c r="H377" s="55"/>
      <c r="I377" s="55"/>
      <c r="J377" s="55"/>
      <c r="K377" s="55"/>
      <c r="L377" s="55"/>
    </row>
    <row r="378" spans="1:14">
      <c r="A378" s="130" t="s">
        <v>456</v>
      </c>
      <c r="B378" s="87"/>
      <c r="C378" s="87"/>
      <c r="D378" s="87"/>
      <c r="E378" s="55"/>
      <c r="F378" s="55"/>
      <c r="G378" s="55"/>
      <c r="H378" s="55"/>
      <c r="I378" s="55"/>
      <c r="J378" s="55"/>
      <c r="K378" s="55"/>
      <c r="L378" s="55"/>
    </row>
    <row r="379" spans="1:14" ht="37.5">
      <c r="A379" s="43" t="s">
        <v>223</v>
      </c>
      <c r="B379" s="85" t="s">
        <v>227</v>
      </c>
      <c r="C379" s="8" t="s">
        <v>338</v>
      </c>
      <c r="D379" s="8" t="s">
        <v>338</v>
      </c>
      <c r="E379" s="8" t="s">
        <v>338</v>
      </c>
      <c r="F379" s="8" t="s">
        <v>338</v>
      </c>
      <c r="G379" s="8" t="s">
        <v>338</v>
      </c>
      <c r="H379" s="8" t="s">
        <v>338</v>
      </c>
      <c r="I379" s="8" t="s">
        <v>338</v>
      </c>
      <c r="J379" s="8" t="s">
        <v>338</v>
      </c>
      <c r="K379" s="8" t="s">
        <v>338</v>
      </c>
      <c r="L379" s="8" t="s">
        <v>338</v>
      </c>
      <c r="M379" s="3"/>
      <c r="N379" s="3"/>
    </row>
    <row r="380" spans="1:14" ht="22.5">
      <c r="A380" s="130" t="s">
        <v>259</v>
      </c>
      <c r="B380" s="87"/>
      <c r="C380" s="88"/>
      <c r="D380" s="87"/>
      <c r="E380" s="55"/>
      <c r="F380" s="55"/>
      <c r="G380" s="57"/>
      <c r="H380" s="55"/>
      <c r="I380" s="55"/>
      <c r="J380" s="55"/>
      <c r="K380" s="55"/>
      <c r="L380" s="55"/>
    </row>
    <row r="381" spans="1:14" ht="22.5">
      <c r="A381" s="130" t="s">
        <v>258</v>
      </c>
      <c r="B381" s="87"/>
      <c r="C381" s="88"/>
      <c r="D381" s="87"/>
      <c r="E381" s="55"/>
      <c r="F381" s="55"/>
      <c r="G381" s="57"/>
      <c r="H381" s="55"/>
      <c r="I381" s="55"/>
      <c r="J381" s="55"/>
      <c r="K381" s="55"/>
      <c r="L381" s="55"/>
    </row>
    <row r="382" spans="1:14">
      <c r="A382" s="130" t="s">
        <v>257</v>
      </c>
      <c r="B382" s="87"/>
      <c r="C382" s="88"/>
      <c r="D382" s="87"/>
      <c r="E382" s="55"/>
      <c r="F382" s="55"/>
      <c r="G382" s="55"/>
      <c r="H382" s="55"/>
      <c r="I382" s="55"/>
      <c r="J382" s="55"/>
      <c r="K382" s="55"/>
      <c r="L382" s="55"/>
    </row>
    <row r="383" spans="1:14">
      <c r="A383" s="130" t="s">
        <v>256</v>
      </c>
      <c r="B383" s="87"/>
      <c r="C383" s="88"/>
      <c r="D383" s="87"/>
      <c r="E383" s="55"/>
      <c r="F383" s="55"/>
      <c r="G383" s="55"/>
      <c r="H383" s="55"/>
      <c r="I383" s="55"/>
      <c r="J383" s="55"/>
      <c r="K383" s="55"/>
      <c r="L383" s="55"/>
    </row>
    <row r="384" spans="1:14">
      <c r="A384" s="130" t="s">
        <v>255</v>
      </c>
      <c r="B384" s="87"/>
      <c r="C384" s="87"/>
      <c r="D384" s="87"/>
      <c r="E384" s="55"/>
      <c r="F384" s="55"/>
      <c r="G384" s="55"/>
      <c r="H384" s="55"/>
      <c r="I384" s="55"/>
      <c r="J384" s="55"/>
      <c r="K384" s="55"/>
      <c r="L384" s="55"/>
    </row>
    <row r="385" spans="1:14">
      <c r="A385" s="130" t="s">
        <v>457</v>
      </c>
      <c r="B385" s="87"/>
      <c r="C385" s="87"/>
      <c r="D385" s="87"/>
      <c r="E385" s="55"/>
      <c r="F385" s="55"/>
      <c r="G385" s="55"/>
      <c r="H385" s="55"/>
      <c r="I385" s="55"/>
      <c r="J385" s="55"/>
      <c r="K385" s="55"/>
      <c r="L385" s="55"/>
    </row>
    <row r="386" spans="1:14">
      <c r="A386" s="130" t="s">
        <v>458</v>
      </c>
      <c r="B386" s="87"/>
      <c r="C386" s="87"/>
      <c r="D386" s="87"/>
      <c r="E386" s="55"/>
      <c r="F386" s="55"/>
      <c r="G386" s="55"/>
      <c r="H386" s="55"/>
      <c r="I386" s="55"/>
      <c r="J386" s="55"/>
      <c r="K386" s="55"/>
      <c r="L386" s="55"/>
    </row>
    <row r="387" spans="1:14">
      <c r="A387" s="130" t="s">
        <v>459</v>
      </c>
      <c r="B387" s="87"/>
      <c r="C387" s="87"/>
      <c r="D387" s="87"/>
      <c r="E387" s="55"/>
      <c r="F387" s="55"/>
      <c r="G387" s="55"/>
      <c r="H387" s="55"/>
      <c r="I387" s="55"/>
      <c r="J387" s="55"/>
      <c r="K387" s="55"/>
      <c r="L387" s="55"/>
    </row>
    <row r="388" spans="1:14">
      <c r="A388" s="130" t="s">
        <v>460</v>
      </c>
      <c r="B388" s="87"/>
      <c r="C388" s="87"/>
      <c r="D388" s="87"/>
      <c r="E388" s="55"/>
      <c r="F388" s="55"/>
      <c r="G388" s="55"/>
      <c r="H388" s="55"/>
      <c r="I388" s="55"/>
      <c r="J388" s="55"/>
      <c r="K388" s="55"/>
      <c r="L388" s="55"/>
    </row>
    <row r="389" spans="1:14">
      <c r="A389" s="130" t="s">
        <v>461</v>
      </c>
      <c r="B389" s="87"/>
      <c r="C389" s="87"/>
      <c r="D389" s="87"/>
      <c r="E389" s="55"/>
      <c r="F389" s="55"/>
      <c r="G389" s="55"/>
      <c r="H389" s="55"/>
      <c r="I389" s="55"/>
      <c r="J389" s="55"/>
      <c r="K389" s="55"/>
      <c r="L389" s="55"/>
    </row>
    <row r="390" spans="1:14" ht="56.25">
      <c r="A390" s="43" t="s">
        <v>224</v>
      </c>
      <c r="B390" s="85" t="s">
        <v>226</v>
      </c>
      <c r="C390" s="8" t="s">
        <v>338</v>
      </c>
      <c r="D390" s="8" t="s">
        <v>338</v>
      </c>
      <c r="E390" s="8" t="s">
        <v>338</v>
      </c>
      <c r="F390" s="8" t="s">
        <v>338</v>
      </c>
      <c r="G390" s="8" t="s">
        <v>338</v>
      </c>
      <c r="H390" s="8" t="s">
        <v>338</v>
      </c>
      <c r="I390" s="8" t="s">
        <v>338</v>
      </c>
      <c r="J390" s="8" t="s">
        <v>338</v>
      </c>
      <c r="K390" s="8" t="s">
        <v>338</v>
      </c>
      <c r="L390" s="8" t="s">
        <v>338</v>
      </c>
      <c r="M390" s="3"/>
      <c r="N390" s="3"/>
    </row>
    <row r="391" spans="1:14" ht="56.25">
      <c r="A391" s="130" t="s">
        <v>254</v>
      </c>
      <c r="B391" s="87"/>
      <c r="C391" s="53" t="s">
        <v>584</v>
      </c>
      <c r="D391" s="53">
        <v>1</v>
      </c>
      <c r="E391" s="53" t="s">
        <v>583</v>
      </c>
      <c r="F391" s="53">
        <v>0.87</v>
      </c>
      <c r="G391" s="53"/>
      <c r="H391" s="55"/>
      <c r="I391" s="55"/>
      <c r="J391" s="178">
        <v>0.77</v>
      </c>
      <c r="K391" s="55"/>
      <c r="L391" s="55"/>
    </row>
    <row r="392" spans="1:14" ht="22.5">
      <c r="A392" s="130" t="s">
        <v>253</v>
      </c>
      <c r="B392" s="87"/>
      <c r="C392" s="88"/>
      <c r="D392" s="87"/>
      <c r="E392" s="55"/>
      <c r="F392" s="55"/>
      <c r="G392" s="57"/>
      <c r="H392" s="55"/>
      <c r="I392" s="55"/>
      <c r="J392" s="55"/>
      <c r="K392" s="55"/>
      <c r="L392" s="55"/>
    </row>
    <row r="393" spans="1:14">
      <c r="A393" s="130" t="s">
        <v>252</v>
      </c>
      <c r="B393" s="87"/>
      <c r="C393" s="88"/>
      <c r="D393" s="87"/>
      <c r="E393" s="55"/>
      <c r="F393" s="55"/>
      <c r="G393" s="55"/>
      <c r="H393" s="55"/>
      <c r="I393" s="55"/>
      <c r="J393" s="55"/>
      <c r="K393" s="55"/>
      <c r="L393" s="55"/>
    </row>
    <row r="394" spans="1:14">
      <c r="A394" s="130" t="s">
        <v>251</v>
      </c>
      <c r="B394" s="87"/>
      <c r="C394" s="88"/>
      <c r="D394" s="87"/>
      <c r="E394" s="55"/>
      <c r="F394" s="55"/>
      <c r="G394" s="55"/>
      <c r="H394" s="55"/>
      <c r="I394" s="55"/>
      <c r="J394" s="55"/>
      <c r="K394" s="55"/>
      <c r="L394" s="55"/>
    </row>
    <row r="395" spans="1:14">
      <c r="A395" s="130" t="s">
        <v>250</v>
      </c>
      <c r="B395" s="87"/>
      <c r="C395" s="87"/>
      <c r="D395" s="87"/>
      <c r="E395" s="55"/>
      <c r="F395" s="55"/>
      <c r="G395" s="55"/>
      <c r="H395" s="55"/>
      <c r="I395" s="55"/>
      <c r="J395" s="55"/>
      <c r="K395" s="55"/>
      <c r="L395" s="55"/>
    </row>
    <row r="396" spans="1:14">
      <c r="A396" s="130" t="s">
        <v>462</v>
      </c>
      <c r="B396" s="87"/>
      <c r="C396" s="87"/>
      <c r="D396" s="87"/>
      <c r="E396" s="55"/>
      <c r="F396" s="55"/>
      <c r="G396" s="55"/>
      <c r="H396" s="55"/>
      <c r="I396" s="55"/>
      <c r="J396" s="55"/>
      <c r="K396" s="55"/>
      <c r="L396" s="55"/>
    </row>
    <row r="397" spans="1:14">
      <c r="A397" s="130" t="s">
        <v>463</v>
      </c>
      <c r="B397" s="87"/>
      <c r="C397" s="87"/>
      <c r="D397" s="87"/>
      <c r="E397" s="55"/>
      <c r="F397" s="55"/>
      <c r="G397" s="55"/>
      <c r="H397" s="55"/>
      <c r="I397" s="55"/>
      <c r="J397" s="55"/>
      <c r="K397" s="55"/>
      <c r="L397" s="55"/>
    </row>
    <row r="398" spans="1:14">
      <c r="A398" s="130" t="s">
        <v>464</v>
      </c>
      <c r="B398" s="87"/>
      <c r="C398" s="87"/>
      <c r="D398" s="87"/>
      <c r="E398" s="55"/>
      <c r="F398" s="55"/>
      <c r="G398" s="55"/>
      <c r="H398" s="55"/>
      <c r="I398" s="55"/>
      <c r="J398" s="55"/>
      <c r="K398" s="55"/>
      <c r="L398" s="55"/>
    </row>
    <row r="399" spans="1:14">
      <c r="A399" s="130" t="s">
        <v>465</v>
      </c>
      <c r="B399" s="87"/>
      <c r="C399" s="87"/>
      <c r="D399" s="87"/>
      <c r="E399" s="55"/>
      <c r="F399" s="55"/>
      <c r="G399" s="55"/>
      <c r="H399" s="55"/>
      <c r="I399" s="55"/>
      <c r="J399" s="55"/>
      <c r="K399" s="55"/>
      <c r="L399" s="55"/>
    </row>
    <row r="400" spans="1:14">
      <c r="A400" s="130" t="s">
        <v>466</v>
      </c>
      <c r="B400" s="87"/>
      <c r="C400" s="87"/>
      <c r="D400" s="87"/>
      <c r="E400" s="55"/>
      <c r="F400" s="55"/>
      <c r="G400" s="55"/>
      <c r="H400" s="55"/>
      <c r="I400" s="55"/>
      <c r="J400" s="55"/>
      <c r="K400" s="55"/>
      <c r="L400" s="55"/>
    </row>
    <row r="401" spans="1:14" ht="37.5">
      <c r="A401" s="43" t="s">
        <v>225</v>
      </c>
      <c r="B401" s="85" t="s">
        <v>75</v>
      </c>
      <c r="C401" s="66" t="s">
        <v>338</v>
      </c>
      <c r="D401" s="66" t="s">
        <v>338</v>
      </c>
      <c r="E401" s="66" t="s">
        <v>338</v>
      </c>
      <c r="F401" s="66" t="s">
        <v>338</v>
      </c>
      <c r="G401" s="66" t="s">
        <v>338</v>
      </c>
      <c r="H401" s="66" t="s">
        <v>338</v>
      </c>
      <c r="I401" s="66" t="s">
        <v>338</v>
      </c>
      <c r="J401" s="66" t="s">
        <v>338</v>
      </c>
      <c r="K401" s="66" t="s">
        <v>338</v>
      </c>
      <c r="L401" s="66" t="s">
        <v>338</v>
      </c>
      <c r="M401" s="3"/>
      <c r="N401" s="3"/>
    </row>
    <row r="402" spans="1:14" ht="37.5">
      <c r="A402" s="130" t="s">
        <v>249</v>
      </c>
      <c r="B402" s="87"/>
      <c r="C402" s="179" t="s">
        <v>585</v>
      </c>
      <c r="D402" s="53">
        <v>1</v>
      </c>
      <c r="E402" s="53" t="s">
        <v>583</v>
      </c>
      <c r="F402" s="53">
        <v>1.5</v>
      </c>
      <c r="G402" s="55"/>
      <c r="H402" s="55"/>
      <c r="I402" s="55"/>
      <c r="J402" s="178">
        <v>1</v>
      </c>
      <c r="K402" s="55"/>
      <c r="L402" s="55" t="s">
        <v>581</v>
      </c>
    </row>
    <row r="403" spans="1:14" ht="22.5">
      <c r="A403" s="130" t="s">
        <v>248</v>
      </c>
      <c r="B403" s="87"/>
      <c r="C403" s="88"/>
      <c r="D403" s="87"/>
      <c r="E403" s="55"/>
      <c r="F403" s="55"/>
      <c r="G403" s="57"/>
      <c r="H403" s="55"/>
      <c r="I403" s="55"/>
      <c r="J403" s="55"/>
      <c r="K403" s="55"/>
      <c r="L403" s="55"/>
    </row>
    <row r="404" spans="1:14">
      <c r="A404" s="130" t="s">
        <v>247</v>
      </c>
      <c r="B404" s="87"/>
      <c r="C404" s="88"/>
      <c r="D404" s="87"/>
      <c r="E404" s="55"/>
      <c r="F404" s="55"/>
      <c r="G404" s="55"/>
      <c r="H404" s="55"/>
      <c r="I404" s="55"/>
      <c r="J404" s="55"/>
      <c r="K404" s="55"/>
      <c r="L404" s="55"/>
    </row>
    <row r="405" spans="1:14">
      <c r="A405" s="130" t="s">
        <v>246</v>
      </c>
      <c r="B405" s="87"/>
      <c r="C405" s="88"/>
      <c r="D405" s="87"/>
      <c r="E405" s="55"/>
      <c r="F405" s="55"/>
      <c r="G405" s="55"/>
      <c r="H405" s="55"/>
      <c r="I405" s="55"/>
      <c r="J405" s="55"/>
      <c r="K405" s="55"/>
      <c r="L405" s="55"/>
    </row>
    <row r="406" spans="1:14">
      <c r="A406" s="130" t="s">
        <v>245</v>
      </c>
      <c r="B406" s="87"/>
      <c r="C406" s="87"/>
      <c r="D406" s="87"/>
      <c r="E406" s="55"/>
      <c r="F406" s="55"/>
      <c r="G406" s="55"/>
      <c r="H406" s="55"/>
      <c r="I406" s="55"/>
      <c r="J406" s="55"/>
      <c r="K406" s="55"/>
      <c r="L406" s="55"/>
    </row>
    <row r="407" spans="1:14">
      <c r="A407" s="130" t="s">
        <v>467</v>
      </c>
      <c r="B407" s="87"/>
      <c r="C407" s="87"/>
      <c r="D407" s="87"/>
      <c r="E407" s="55"/>
      <c r="F407" s="55"/>
      <c r="G407" s="55"/>
      <c r="H407" s="55"/>
      <c r="I407" s="55"/>
      <c r="J407" s="55"/>
      <c r="K407" s="55"/>
      <c r="L407" s="55"/>
    </row>
    <row r="408" spans="1:14">
      <c r="A408" s="130" t="s">
        <v>468</v>
      </c>
      <c r="B408" s="87"/>
      <c r="C408" s="87"/>
      <c r="D408" s="87"/>
      <c r="E408" s="55"/>
      <c r="F408" s="55"/>
      <c r="G408" s="55"/>
      <c r="H408" s="55"/>
      <c r="I408" s="55"/>
      <c r="J408" s="55"/>
      <c r="K408" s="55"/>
      <c r="L408" s="55"/>
    </row>
    <row r="409" spans="1:14">
      <c r="A409" s="130" t="s">
        <v>469</v>
      </c>
      <c r="B409" s="87"/>
      <c r="C409" s="87"/>
      <c r="D409" s="87"/>
      <c r="E409" s="55"/>
      <c r="F409" s="55"/>
      <c r="G409" s="55"/>
      <c r="H409" s="55"/>
      <c r="I409" s="55"/>
      <c r="J409" s="55"/>
      <c r="K409" s="55"/>
      <c r="L409" s="55"/>
    </row>
    <row r="410" spans="1:14">
      <c r="A410" s="130" t="s">
        <v>470</v>
      </c>
      <c r="B410" s="87"/>
      <c r="C410" s="87"/>
      <c r="D410" s="87"/>
      <c r="E410" s="55"/>
      <c r="F410" s="55"/>
      <c r="G410" s="55"/>
      <c r="H410" s="55"/>
      <c r="I410" s="55"/>
      <c r="J410" s="55"/>
      <c r="K410" s="55"/>
      <c r="L410" s="55"/>
    </row>
    <row r="411" spans="1:14">
      <c r="A411" s="86" t="s">
        <v>471</v>
      </c>
      <c r="B411" s="87"/>
      <c r="C411" s="87"/>
      <c r="D411" s="87"/>
      <c r="E411" s="55"/>
      <c r="F411" s="55"/>
      <c r="G411" s="55"/>
      <c r="H411" s="55"/>
      <c r="I411" s="55"/>
      <c r="J411" s="55"/>
      <c r="K411" s="55"/>
      <c r="L411" s="55"/>
    </row>
    <row r="412" spans="1:14" ht="26.25" customHeight="1">
      <c r="A412" s="134" t="s">
        <v>285</v>
      </c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</row>
    <row r="413" spans="1:14" ht="63" customHeight="1">
      <c r="A413" s="198" t="s">
        <v>287</v>
      </c>
      <c r="B413" s="198"/>
      <c r="C413" s="198"/>
      <c r="D413" s="198"/>
      <c r="E413" s="198"/>
      <c r="F413" s="198"/>
      <c r="G413" s="198"/>
      <c r="H413" s="198"/>
      <c r="I413" s="198"/>
      <c r="J413" s="198"/>
      <c r="K413" s="198"/>
      <c r="L413" s="198"/>
      <c r="M413" s="134"/>
      <c r="N413" s="134"/>
    </row>
    <row r="414" spans="1:14" ht="25.5" customHeight="1">
      <c r="A414" s="132" t="s">
        <v>286</v>
      </c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</row>
    <row r="415" spans="1:14">
      <c r="A415" s="4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>
      <c r="A416" s="47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>
      <c r="A417" s="48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</row>
    <row r="418" spans="1:14">
      <c r="A418" s="134" t="s">
        <v>288</v>
      </c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</row>
    <row r="419" spans="1:14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</row>
    <row r="420" spans="1:14" ht="273" customHeight="1">
      <c r="A420" s="91" t="s">
        <v>154</v>
      </c>
      <c r="B420" s="82" t="s">
        <v>9</v>
      </c>
      <c r="C420" s="82" t="s">
        <v>74</v>
      </c>
      <c r="D420" s="82" t="s">
        <v>472</v>
      </c>
      <c r="E420" s="82" t="s">
        <v>361</v>
      </c>
      <c r="F420" s="82" t="s">
        <v>362</v>
      </c>
      <c r="G420" s="82" t="s">
        <v>363</v>
      </c>
      <c r="H420" s="82" t="s">
        <v>364</v>
      </c>
      <c r="I420" s="3"/>
      <c r="J420" s="3"/>
      <c r="K420" s="3"/>
      <c r="L420" s="3"/>
    </row>
    <row r="421" spans="1:14">
      <c r="A421" s="45" t="s">
        <v>186</v>
      </c>
      <c r="B421" s="24">
        <v>2</v>
      </c>
      <c r="C421" s="24">
        <v>3</v>
      </c>
      <c r="D421" s="45" t="s">
        <v>187</v>
      </c>
      <c r="E421" s="24">
        <v>5</v>
      </c>
      <c r="F421" s="24">
        <v>6</v>
      </c>
      <c r="G421" s="45" t="s">
        <v>220</v>
      </c>
      <c r="H421" s="24">
        <v>8</v>
      </c>
      <c r="I421" s="3"/>
      <c r="J421" s="3"/>
      <c r="K421" s="3"/>
      <c r="L421" s="3"/>
      <c r="M421" s="3"/>
      <c r="N421" s="3"/>
    </row>
    <row r="422" spans="1:14" ht="56.25">
      <c r="A422" s="43" t="s">
        <v>186</v>
      </c>
      <c r="B422" s="26" t="str">
        <f>C36</f>
        <v>д. Садовая</v>
      </c>
      <c r="C422" s="169" t="str">
        <f>D36</f>
        <v xml:space="preserve">строительство газопровода  в д. Садовая </v>
      </c>
      <c r="D422" s="14" t="s">
        <v>586</v>
      </c>
      <c r="E422" s="14">
        <v>22</v>
      </c>
      <c r="F422" s="17" t="s">
        <v>593</v>
      </c>
      <c r="G422" s="14">
        <v>2</v>
      </c>
      <c r="H422" s="14" t="s">
        <v>514</v>
      </c>
      <c r="I422" s="3"/>
      <c r="J422" s="3"/>
      <c r="K422" s="3"/>
      <c r="L422" s="3"/>
      <c r="M422" s="3"/>
      <c r="N422" s="3"/>
    </row>
    <row r="423" spans="1:14">
      <c r="A423" s="43" t="s">
        <v>189</v>
      </c>
      <c r="B423" s="26">
        <f>C37</f>
        <v>0</v>
      </c>
      <c r="C423" s="26">
        <f>D37</f>
        <v>0</v>
      </c>
      <c r="D423" s="14"/>
      <c r="E423" s="14"/>
      <c r="F423" s="14"/>
      <c r="G423" s="14"/>
      <c r="H423" s="14"/>
      <c r="I423" s="3"/>
      <c r="J423" s="3"/>
      <c r="K423" s="3"/>
      <c r="L423" s="3"/>
      <c r="M423" s="3"/>
      <c r="N423" s="3"/>
    </row>
    <row r="424" spans="1:14">
      <c r="A424" s="43" t="s">
        <v>188</v>
      </c>
      <c r="B424" s="26" t="e">
        <f>#REF!</f>
        <v>#REF!</v>
      </c>
      <c r="C424" s="26" t="e">
        <f>#REF!</f>
        <v>#REF!</v>
      </c>
      <c r="D424" s="14"/>
      <c r="E424" s="14"/>
      <c r="F424" s="14"/>
      <c r="G424" s="14"/>
      <c r="H424" s="14"/>
      <c r="I424" s="3"/>
      <c r="J424" s="3"/>
      <c r="K424" s="3"/>
      <c r="L424" s="3"/>
      <c r="M424" s="3"/>
      <c r="N424" s="3"/>
    </row>
    <row r="425" spans="1:14">
      <c r="A425" s="43" t="s">
        <v>187</v>
      </c>
      <c r="B425" s="26" t="e">
        <f>#REF!</f>
        <v>#REF!</v>
      </c>
      <c r="C425" s="26" t="e">
        <f>#REF!</f>
        <v>#REF!</v>
      </c>
      <c r="D425" s="14"/>
      <c r="E425" s="14"/>
      <c r="F425" s="14"/>
      <c r="G425" s="14"/>
      <c r="H425" s="14"/>
      <c r="I425" s="3"/>
      <c r="J425" s="3"/>
      <c r="K425" s="3"/>
      <c r="L425" s="3"/>
      <c r="M425" s="3"/>
      <c r="N425" s="3"/>
    </row>
    <row r="426" spans="1:14">
      <c r="A426" s="43" t="s">
        <v>218</v>
      </c>
      <c r="B426" s="26" t="e">
        <f>#REF!</f>
        <v>#REF!</v>
      </c>
      <c r="C426" s="26" t="e">
        <f>#REF!</f>
        <v>#REF!</v>
      </c>
      <c r="D426" s="14"/>
      <c r="E426" s="14"/>
      <c r="F426" s="14"/>
      <c r="G426" s="14"/>
      <c r="H426" s="14"/>
      <c r="I426" s="3"/>
      <c r="J426" s="3"/>
      <c r="K426" s="3"/>
      <c r="L426" s="3"/>
      <c r="M426" s="3"/>
      <c r="N426" s="3"/>
    </row>
    <row r="427" spans="1:14">
      <c r="A427" s="43" t="s">
        <v>219</v>
      </c>
      <c r="B427" s="26" t="e">
        <f>#REF!</f>
        <v>#REF!</v>
      </c>
      <c r="C427" s="26" t="e">
        <f>#REF!</f>
        <v>#REF!</v>
      </c>
      <c r="D427" s="53"/>
      <c r="E427" s="53"/>
      <c r="F427" s="53"/>
      <c r="G427" s="53"/>
      <c r="H427" s="53"/>
      <c r="I427" s="39"/>
      <c r="J427" s="39"/>
      <c r="K427" s="39"/>
      <c r="L427" s="39"/>
      <c r="M427" s="39"/>
      <c r="N427" s="39"/>
    </row>
    <row r="428" spans="1:14">
      <c r="A428" s="43" t="s">
        <v>220</v>
      </c>
      <c r="B428" s="26" t="e">
        <f>#REF!</f>
        <v>#REF!</v>
      </c>
      <c r="C428" s="26" t="e">
        <f>#REF!</f>
        <v>#REF!</v>
      </c>
      <c r="D428" s="14"/>
      <c r="E428" s="14"/>
      <c r="F428" s="14"/>
      <c r="G428" s="14"/>
      <c r="H428" s="14"/>
      <c r="I428" s="3"/>
      <c r="J428" s="3"/>
      <c r="K428" s="3"/>
      <c r="L428" s="3"/>
    </row>
    <row r="429" spans="1:14">
      <c r="A429" s="43" t="s">
        <v>221</v>
      </c>
      <c r="B429" s="26" t="e">
        <f>#REF!</f>
        <v>#REF!</v>
      </c>
      <c r="C429" s="26" t="e">
        <f>#REF!</f>
        <v>#REF!</v>
      </c>
      <c r="D429" s="14"/>
      <c r="E429" s="14"/>
      <c r="F429" s="14"/>
      <c r="G429" s="14"/>
      <c r="H429" s="14"/>
      <c r="I429" s="3"/>
      <c r="J429" s="3"/>
      <c r="K429" s="3"/>
      <c r="L429" s="3"/>
    </row>
    <row r="430" spans="1:14">
      <c r="A430" s="43" t="s">
        <v>222</v>
      </c>
      <c r="B430" s="26" t="e">
        <f>#REF!</f>
        <v>#REF!</v>
      </c>
      <c r="C430" s="26" t="e">
        <f>#REF!</f>
        <v>#REF!</v>
      </c>
      <c r="D430" s="14"/>
      <c r="E430" s="14"/>
      <c r="F430" s="14"/>
      <c r="G430" s="14"/>
      <c r="H430" s="14"/>
      <c r="I430" s="3"/>
      <c r="J430" s="3"/>
      <c r="K430" s="3"/>
      <c r="L430" s="3"/>
    </row>
    <row r="431" spans="1:14">
      <c r="A431" s="43" t="s">
        <v>223</v>
      </c>
      <c r="B431" s="26" t="e">
        <f>#REF!</f>
        <v>#REF!</v>
      </c>
      <c r="C431" s="26" t="e">
        <f>#REF!</f>
        <v>#REF!</v>
      </c>
      <c r="D431" s="53"/>
      <c r="E431" s="53"/>
      <c r="F431" s="53"/>
      <c r="G431" s="53"/>
      <c r="H431" s="53"/>
      <c r="I431" s="39"/>
      <c r="J431" s="39"/>
      <c r="K431" s="39"/>
      <c r="L431" s="39"/>
      <c r="M431" s="39"/>
      <c r="N431" s="39"/>
    </row>
    <row r="432" spans="1:14">
      <c r="A432" s="43" t="s">
        <v>224</v>
      </c>
      <c r="B432" s="26" t="e">
        <f>#REF!</f>
        <v>#REF!</v>
      </c>
      <c r="C432" s="26" t="e">
        <f>#REF!</f>
        <v>#REF!</v>
      </c>
      <c r="D432" s="14"/>
      <c r="E432" s="14"/>
      <c r="F432" s="14"/>
      <c r="G432" s="14"/>
      <c r="H432" s="14"/>
      <c r="I432" s="3"/>
      <c r="J432" s="3"/>
      <c r="K432" s="3"/>
      <c r="L432" s="3"/>
      <c r="M432" s="3"/>
      <c r="N432" s="3"/>
    </row>
    <row r="433" spans="1:14">
      <c r="A433" s="43" t="s">
        <v>225</v>
      </c>
      <c r="B433" s="26" t="e">
        <f>#REF!</f>
        <v>#REF!</v>
      </c>
      <c r="C433" s="26" t="e">
        <f>#REF!</f>
        <v>#REF!</v>
      </c>
      <c r="D433" s="14"/>
      <c r="E433" s="14"/>
      <c r="F433" s="14"/>
      <c r="G433" s="14"/>
      <c r="H433" s="14"/>
      <c r="I433" s="3"/>
      <c r="J433" s="3"/>
      <c r="K433" s="3"/>
      <c r="L433" s="3"/>
      <c r="M433" s="3"/>
      <c r="N433" s="3"/>
    </row>
    <row r="434" spans="1:14">
      <c r="A434" s="43" t="s">
        <v>341</v>
      </c>
      <c r="B434" s="26" t="e">
        <f>#REF!</f>
        <v>#REF!</v>
      </c>
      <c r="C434" s="26" t="e">
        <f>#REF!</f>
        <v>#REF!</v>
      </c>
      <c r="D434" s="14"/>
      <c r="E434" s="14"/>
      <c r="F434" s="14"/>
      <c r="G434" s="14"/>
      <c r="H434" s="14"/>
      <c r="I434" s="3"/>
      <c r="J434" s="3"/>
      <c r="K434" s="3"/>
      <c r="L434" s="3"/>
      <c r="M434" s="3"/>
      <c r="N434" s="3"/>
    </row>
    <row r="435" spans="1:14">
      <c r="A435" s="43" t="s">
        <v>342</v>
      </c>
      <c r="B435" s="26" t="e">
        <f>#REF!</f>
        <v>#REF!</v>
      </c>
      <c r="C435" s="26" t="e">
        <f>#REF!</f>
        <v>#REF!</v>
      </c>
      <c r="D435" s="14"/>
      <c r="E435" s="14"/>
      <c r="F435" s="14"/>
      <c r="G435" s="14"/>
      <c r="H435" s="14"/>
      <c r="I435" s="3"/>
      <c r="J435" s="3"/>
      <c r="K435" s="3"/>
      <c r="L435" s="3"/>
      <c r="M435" s="3"/>
      <c r="N435" s="3"/>
    </row>
    <row r="436" spans="1:14">
      <c r="A436" s="43" t="s">
        <v>343</v>
      </c>
      <c r="B436" s="26" t="e">
        <f>#REF!</f>
        <v>#REF!</v>
      </c>
      <c r="C436" s="26" t="e">
        <f>#REF!</f>
        <v>#REF!</v>
      </c>
      <c r="D436" s="14"/>
      <c r="E436" s="14"/>
      <c r="F436" s="14"/>
      <c r="G436" s="14"/>
      <c r="H436" s="14"/>
      <c r="I436" s="3"/>
      <c r="J436" s="3"/>
      <c r="K436" s="3"/>
      <c r="L436" s="3"/>
      <c r="M436" s="3"/>
      <c r="N436" s="3"/>
    </row>
    <row r="437" spans="1:14">
      <c r="A437" s="43" t="s">
        <v>344</v>
      </c>
      <c r="B437" s="26" t="e">
        <f>#REF!</f>
        <v>#REF!</v>
      </c>
      <c r="C437" s="26" t="e">
        <f>#REF!</f>
        <v>#REF!</v>
      </c>
      <c r="D437" s="14"/>
      <c r="E437" s="14"/>
      <c r="F437" s="14"/>
      <c r="G437" s="14"/>
      <c r="H437" s="14"/>
      <c r="I437" s="3"/>
      <c r="J437" s="3"/>
      <c r="K437" s="3"/>
      <c r="L437" s="3"/>
      <c r="M437" s="3"/>
      <c r="N437" s="3"/>
    </row>
    <row r="438" spans="1:14">
      <c r="A438" s="43" t="s">
        <v>347</v>
      </c>
      <c r="B438" s="26" t="e">
        <f>#REF!</f>
        <v>#REF!</v>
      </c>
      <c r="C438" s="26" t="e">
        <f>#REF!</f>
        <v>#REF!</v>
      </c>
      <c r="D438" s="53"/>
      <c r="E438" s="53"/>
      <c r="F438" s="53"/>
      <c r="G438" s="53"/>
      <c r="H438" s="53"/>
      <c r="I438" s="39"/>
      <c r="J438" s="39"/>
      <c r="K438" s="39"/>
      <c r="L438" s="39"/>
      <c r="M438" s="39"/>
      <c r="N438" s="39"/>
    </row>
    <row r="439" spans="1:14">
      <c r="A439" s="43" t="s">
        <v>348</v>
      </c>
      <c r="B439" s="26" t="e">
        <f>#REF!</f>
        <v>#REF!</v>
      </c>
      <c r="C439" s="26" t="e">
        <f>#REF!</f>
        <v>#REF!</v>
      </c>
      <c r="D439" s="14"/>
      <c r="E439" s="14"/>
      <c r="F439" s="14"/>
      <c r="G439" s="14"/>
      <c r="H439" s="14"/>
      <c r="I439" s="3"/>
      <c r="J439" s="3"/>
      <c r="K439" s="3"/>
      <c r="L439" s="3"/>
    </row>
    <row r="440" spans="1:14">
      <c r="A440" s="43" t="s">
        <v>345</v>
      </c>
      <c r="B440" s="26" t="e">
        <f>#REF!</f>
        <v>#REF!</v>
      </c>
      <c r="C440" s="26" t="e">
        <f>#REF!</f>
        <v>#REF!</v>
      </c>
      <c r="D440" s="14"/>
      <c r="E440" s="14"/>
      <c r="F440" s="14"/>
      <c r="G440" s="14"/>
      <c r="H440" s="14"/>
      <c r="I440" s="3"/>
      <c r="J440" s="3"/>
      <c r="K440" s="3"/>
      <c r="L440" s="3"/>
    </row>
    <row r="441" spans="1:14">
      <c r="A441" s="43" t="s">
        <v>346</v>
      </c>
      <c r="B441" s="26" t="e">
        <f>#REF!</f>
        <v>#REF!</v>
      </c>
      <c r="C441" s="26" t="e">
        <f>#REF!</f>
        <v>#REF!</v>
      </c>
      <c r="D441" s="14"/>
      <c r="E441" s="14"/>
      <c r="F441" s="14"/>
      <c r="G441" s="14"/>
      <c r="H441" s="14"/>
      <c r="I441" s="3"/>
      <c r="J441" s="3"/>
      <c r="K441" s="3"/>
      <c r="L441" s="3"/>
    </row>
    <row r="442" spans="1:14">
      <c r="A442" s="4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4">
      <c r="A443" s="4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4">
      <c r="A444" s="47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4" ht="109.5" customHeight="1">
      <c r="A445" s="199" t="s">
        <v>289</v>
      </c>
      <c r="B445" s="199"/>
      <c r="C445" s="199"/>
      <c r="D445" s="199"/>
      <c r="E445" s="199"/>
      <c r="F445" s="199"/>
      <c r="G445" s="199"/>
      <c r="H445" s="199"/>
      <c r="I445" s="199"/>
      <c r="J445" s="199"/>
      <c r="K445" s="162"/>
      <c r="L445" s="162"/>
      <c r="M445" s="162"/>
      <c r="N445" s="162"/>
    </row>
    <row r="446" spans="1:14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</row>
    <row r="447" spans="1:14" ht="237" customHeight="1">
      <c r="A447" s="45" t="s">
        <v>154</v>
      </c>
      <c r="B447" s="24" t="s">
        <v>9</v>
      </c>
      <c r="C447" s="24" t="s">
        <v>290</v>
      </c>
      <c r="D447" s="24" t="s">
        <v>291</v>
      </c>
      <c r="E447" s="24" t="s">
        <v>72</v>
      </c>
      <c r="F447" s="24" t="s">
        <v>292</v>
      </c>
      <c r="G447" s="24" t="s">
        <v>293</v>
      </c>
      <c r="H447" s="3"/>
      <c r="I447" s="3"/>
      <c r="J447" s="3"/>
      <c r="K447" s="3"/>
      <c r="L447" s="3"/>
      <c r="M447" s="3"/>
      <c r="N447" s="3"/>
    </row>
    <row r="448" spans="1:14">
      <c r="A448" s="43" t="s">
        <v>186</v>
      </c>
      <c r="B448" s="8">
        <v>2</v>
      </c>
      <c r="C448" s="43" t="s">
        <v>188</v>
      </c>
      <c r="D448" s="43" t="s">
        <v>187</v>
      </c>
      <c r="E448" s="8">
        <v>5</v>
      </c>
      <c r="F448" s="43" t="s">
        <v>219</v>
      </c>
      <c r="G448" s="43" t="s">
        <v>220</v>
      </c>
      <c r="H448" s="3"/>
      <c r="I448" s="3"/>
      <c r="J448" s="3"/>
      <c r="K448" s="3"/>
      <c r="L448" s="3"/>
      <c r="M448" s="3"/>
      <c r="N448" s="3"/>
    </row>
    <row r="449" spans="1:14">
      <c r="A449" s="43" t="s">
        <v>186</v>
      </c>
      <c r="B449" s="26" t="str">
        <f>C36</f>
        <v>д. Садовая</v>
      </c>
      <c r="C449" s="14"/>
      <c r="D449" s="14"/>
      <c r="E449" s="14"/>
      <c r="F449" s="14"/>
      <c r="G449" s="14"/>
      <c r="H449" s="3"/>
      <c r="I449" s="3"/>
      <c r="J449" s="3"/>
      <c r="K449" s="3"/>
      <c r="L449" s="3"/>
      <c r="M449" s="3"/>
      <c r="N449" s="3"/>
    </row>
    <row r="450" spans="1:14">
      <c r="A450" s="43" t="s">
        <v>189</v>
      </c>
      <c r="B450" s="26">
        <f>C37</f>
        <v>0</v>
      </c>
      <c r="C450" s="14"/>
      <c r="D450" s="14"/>
      <c r="E450" s="14"/>
      <c r="F450" s="14"/>
      <c r="G450" s="14"/>
      <c r="H450" s="3"/>
      <c r="I450" s="3"/>
      <c r="J450" s="3"/>
      <c r="K450" s="3"/>
      <c r="L450" s="3"/>
      <c r="M450" s="3"/>
      <c r="N450" s="3"/>
    </row>
    <row r="451" spans="1:14">
      <c r="A451" s="43" t="s">
        <v>188</v>
      </c>
      <c r="B451" s="26" t="e">
        <f>#REF!</f>
        <v>#REF!</v>
      </c>
      <c r="C451" s="14"/>
      <c r="D451" s="14"/>
      <c r="E451" s="14"/>
      <c r="F451" s="14"/>
      <c r="G451" s="14"/>
      <c r="H451" s="3"/>
      <c r="I451" s="3"/>
      <c r="J451" s="3"/>
      <c r="K451" s="3"/>
      <c r="L451" s="3"/>
      <c r="M451" s="3"/>
      <c r="N451" s="3"/>
    </row>
    <row r="452" spans="1:14">
      <c r="A452" s="43" t="s">
        <v>187</v>
      </c>
      <c r="B452" s="26" t="e">
        <f>#REF!</f>
        <v>#REF!</v>
      </c>
      <c r="C452" s="14"/>
      <c r="D452" s="14"/>
      <c r="E452" s="14"/>
      <c r="F452" s="14"/>
      <c r="G452" s="14"/>
      <c r="H452" s="3"/>
      <c r="I452" s="3"/>
      <c r="J452" s="3"/>
      <c r="K452" s="3"/>
      <c r="L452" s="3"/>
      <c r="M452" s="3"/>
      <c r="N452" s="3"/>
    </row>
    <row r="453" spans="1:14">
      <c r="A453" s="45" t="s">
        <v>218</v>
      </c>
      <c r="B453" s="26" t="e">
        <f>#REF!</f>
        <v>#REF!</v>
      </c>
      <c r="C453" s="53"/>
      <c r="D453" s="53"/>
      <c r="E453" s="53"/>
      <c r="F453" s="53"/>
      <c r="G453" s="53"/>
      <c r="H453" s="39"/>
      <c r="I453" s="39"/>
      <c r="J453" s="39"/>
      <c r="K453" s="39"/>
      <c r="L453" s="39"/>
      <c r="M453" s="39"/>
      <c r="N453" s="39"/>
    </row>
    <row r="454" spans="1:14">
      <c r="A454" s="43" t="s">
        <v>219</v>
      </c>
      <c r="B454" s="26" t="e">
        <f>#REF!</f>
        <v>#REF!</v>
      </c>
      <c r="C454" s="14"/>
      <c r="D454" s="14"/>
      <c r="E454" s="14"/>
      <c r="F454" s="14"/>
      <c r="G454" s="14"/>
      <c r="H454" s="3"/>
      <c r="I454" s="3"/>
      <c r="J454" s="3"/>
      <c r="K454" s="3"/>
      <c r="L454" s="3"/>
    </row>
    <row r="455" spans="1:14">
      <c r="A455" s="8">
        <v>7</v>
      </c>
      <c r="B455" s="26" t="e">
        <f>#REF!</f>
        <v>#REF!</v>
      </c>
      <c r="C455" s="14"/>
      <c r="D455" s="14"/>
      <c r="E455" s="14"/>
      <c r="F455" s="14"/>
      <c r="G455" s="14"/>
      <c r="H455" s="3"/>
      <c r="I455" s="3"/>
      <c r="J455" s="3"/>
      <c r="K455" s="3"/>
      <c r="L455" s="3"/>
    </row>
    <row r="456" spans="1:14">
      <c r="A456" s="8">
        <v>8</v>
      </c>
      <c r="B456" s="26" t="e">
        <f>#REF!</f>
        <v>#REF!</v>
      </c>
      <c r="C456" s="14"/>
      <c r="D456" s="14"/>
      <c r="E456" s="14"/>
      <c r="F456" s="14"/>
      <c r="G456" s="14"/>
      <c r="H456" s="3"/>
      <c r="I456" s="3"/>
      <c r="J456" s="3"/>
      <c r="K456" s="3"/>
      <c r="L456" s="3"/>
    </row>
    <row r="457" spans="1:14">
      <c r="A457" s="45" t="s">
        <v>222</v>
      </c>
      <c r="B457" s="26" t="e">
        <f>#REF!</f>
        <v>#REF!</v>
      </c>
      <c r="C457" s="53"/>
      <c r="D457" s="53"/>
      <c r="E457" s="53"/>
      <c r="F457" s="53"/>
      <c r="G457" s="53"/>
      <c r="H457" s="39"/>
      <c r="I457" s="39"/>
      <c r="J457" s="39"/>
      <c r="K457" s="39"/>
      <c r="L457" s="39"/>
      <c r="M457" s="39"/>
      <c r="N457" s="39"/>
    </row>
    <row r="458" spans="1:14">
      <c r="A458" s="43" t="s">
        <v>223</v>
      </c>
      <c r="B458" s="26" t="e">
        <f>#REF!</f>
        <v>#REF!</v>
      </c>
      <c r="C458" s="14"/>
      <c r="D458" s="14"/>
      <c r="E458" s="14"/>
      <c r="F458" s="14"/>
      <c r="G458" s="14"/>
      <c r="H458" s="3"/>
      <c r="I458" s="3"/>
      <c r="J458" s="3"/>
      <c r="K458" s="3"/>
      <c r="L458" s="3"/>
    </row>
    <row r="459" spans="1:14">
      <c r="A459" s="43" t="s">
        <v>224</v>
      </c>
      <c r="B459" s="26" t="e">
        <f>#REF!</f>
        <v>#REF!</v>
      </c>
      <c r="C459" s="14"/>
      <c r="D459" s="14"/>
      <c r="E459" s="14"/>
      <c r="F459" s="14"/>
      <c r="G459" s="14"/>
      <c r="H459" s="3"/>
      <c r="I459" s="3"/>
      <c r="J459" s="3"/>
      <c r="K459" s="3"/>
      <c r="L459" s="3"/>
      <c r="M459" s="3"/>
      <c r="N459" s="3"/>
    </row>
    <row r="460" spans="1:14">
      <c r="A460" s="43" t="s">
        <v>225</v>
      </c>
      <c r="B460" s="26" t="e">
        <f>#REF!</f>
        <v>#REF!</v>
      </c>
      <c r="C460" s="14"/>
      <c r="D460" s="14"/>
      <c r="E460" s="14"/>
      <c r="F460" s="14"/>
      <c r="G460" s="14"/>
      <c r="H460" s="3"/>
      <c r="I460" s="3"/>
      <c r="J460" s="3"/>
      <c r="K460" s="3"/>
      <c r="L460" s="3"/>
      <c r="M460" s="3"/>
      <c r="N460" s="3"/>
    </row>
    <row r="461" spans="1:14">
      <c r="A461" s="43" t="s">
        <v>341</v>
      </c>
      <c r="B461" s="26" t="e">
        <f>#REF!</f>
        <v>#REF!</v>
      </c>
      <c r="C461" s="14"/>
      <c r="D461" s="14"/>
      <c r="E461" s="14"/>
      <c r="F461" s="14"/>
      <c r="G461" s="14"/>
      <c r="H461" s="3"/>
      <c r="I461" s="3"/>
      <c r="J461" s="3"/>
      <c r="K461" s="3"/>
      <c r="L461" s="3"/>
      <c r="M461" s="3"/>
      <c r="N461" s="3"/>
    </row>
    <row r="462" spans="1:14">
      <c r="A462" s="43" t="s">
        <v>342</v>
      </c>
      <c r="B462" s="26" t="e">
        <f>#REF!</f>
        <v>#REF!</v>
      </c>
      <c r="C462" s="14"/>
      <c r="D462" s="14"/>
      <c r="E462" s="14"/>
      <c r="F462" s="14"/>
      <c r="G462" s="14"/>
      <c r="H462" s="3"/>
      <c r="I462" s="3"/>
      <c r="J462" s="3"/>
      <c r="K462" s="3"/>
      <c r="L462" s="3"/>
      <c r="M462" s="3"/>
      <c r="N462" s="3"/>
    </row>
    <row r="463" spans="1:14">
      <c r="A463" s="45" t="s">
        <v>343</v>
      </c>
      <c r="B463" s="26" t="e">
        <f>#REF!</f>
        <v>#REF!</v>
      </c>
      <c r="C463" s="53"/>
      <c r="D463" s="53"/>
      <c r="E463" s="53"/>
      <c r="F463" s="53"/>
      <c r="G463" s="53"/>
      <c r="H463" s="39"/>
      <c r="I463" s="39"/>
      <c r="J463" s="39"/>
      <c r="K463" s="39"/>
      <c r="L463" s="39"/>
      <c r="M463" s="39"/>
      <c r="N463" s="39"/>
    </row>
    <row r="464" spans="1:14">
      <c r="A464" s="43" t="s">
        <v>344</v>
      </c>
      <c r="B464" s="26" t="e">
        <f>#REF!</f>
        <v>#REF!</v>
      </c>
      <c r="C464" s="14"/>
      <c r="D464" s="14"/>
      <c r="E464" s="14"/>
      <c r="F464" s="14"/>
      <c r="G464" s="14"/>
      <c r="H464" s="3"/>
      <c r="I464" s="3"/>
      <c r="J464" s="3"/>
      <c r="K464" s="3"/>
      <c r="L464" s="3"/>
    </row>
    <row r="465" spans="1:14">
      <c r="A465" s="8">
        <v>17</v>
      </c>
      <c r="B465" s="26" t="e">
        <f>#REF!</f>
        <v>#REF!</v>
      </c>
      <c r="C465" s="14"/>
      <c r="D465" s="14"/>
      <c r="E465" s="14"/>
      <c r="F465" s="14"/>
      <c r="G465" s="14"/>
      <c r="H465" s="3"/>
      <c r="I465" s="3"/>
      <c r="J465" s="3"/>
      <c r="K465" s="3"/>
      <c r="L465" s="3"/>
    </row>
    <row r="466" spans="1:14">
      <c r="A466" s="8">
        <v>18</v>
      </c>
      <c r="B466" s="26" t="e">
        <f>#REF!</f>
        <v>#REF!</v>
      </c>
      <c r="C466" s="14"/>
      <c r="D466" s="14"/>
      <c r="E466" s="14"/>
      <c r="F466" s="14"/>
      <c r="G466" s="14"/>
      <c r="H466" s="3"/>
      <c r="I466" s="3"/>
      <c r="J466" s="3"/>
      <c r="K466" s="3"/>
      <c r="L466" s="3"/>
    </row>
    <row r="467" spans="1:14">
      <c r="A467" s="45" t="s">
        <v>345</v>
      </c>
      <c r="B467" s="26" t="e">
        <f>#REF!</f>
        <v>#REF!</v>
      </c>
      <c r="C467" s="53"/>
      <c r="D467" s="53"/>
      <c r="E467" s="53"/>
      <c r="F467" s="53"/>
      <c r="G467" s="53"/>
      <c r="H467" s="39"/>
      <c r="I467" s="39"/>
      <c r="J467" s="39"/>
      <c r="K467" s="39"/>
      <c r="L467" s="39"/>
      <c r="M467" s="39"/>
      <c r="N467" s="39"/>
    </row>
    <row r="468" spans="1:14">
      <c r="A468" s="43" t="s">
        <v>346</v>
      </c>
      <c r="B468" s="26" t="e">
        <f>#REF!</f>
        <v>#REF!</v>
      </c>
      <c r="C468" s="14"/>
      <c r="D468" s="14"/>
      <c r="E468" s="14"/>
      <c r="F468" s="14"/>
      <c r="G468" s="14"/>
      <c r="H468" s="3"/>
      <c r="I468" s="3"/>
      <c r="J468" s="3"/>
      <c r="K468" s="3"/>
      <c r="L468" s="3"/>
    </row>
    <row r="469" spans="1:14">
      <c r="A469" s="4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4">
      <c r="A470" s="47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4">
      <c r="A471" s="4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31.5" customHeight="1">
      <c r="A472" s="199" t="s">
        <v>294</v>
      </c>
      <c r="B472" s="199"/>
      <c r="C472" s="199"/>
      <c r="D472" s="199"/>
      <c r="E472" s="199"/>
      <c r="F472" s="199"/>
      <c r="G472" s="199"/>
      <c r="H472" s="199"/>
      <c r="I472" s="199"/>
      <c r="J472" s="199"/>
      <c r="K472" s="199"/>
      <c r="L472" s="199"/>
      <c r="M472" s="199"/>
      <c r="N472" s="199"/>
    </row>
    <row r="473" spans="1:14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</row>
    <row r="474" spans="1:14" ht="259.5" customHeight="1">
      <c r="A474" s="45" t="s">
        <v>10</v>
      </c>
      <c r="B474" s="24" t="s">
        <v>54</v>
      </c>
      <c r="C474" s="24" t="s">
        <v>9</v>
      </c>
      <c r="D474" s="24" t="s">
        <v>339</v>
      </c>
      <c r="E474" s="24" t="s">
        <v>295</v>
      </c>
      <c r="F474" s="24" t="s">
        <v>296</v>
      </c>
      <c r="G474" s="24" t="s">
        <v>297</v>
      </c>
      <c r="H474" s="3"/>
      <c r="I474" s="3"/>
      <c r="J474" s="3"/>
      <c r="K474" s="3"/>
      <c r="L474" s="3"/>
      <c r="M474" s="3"/>
      <c r="N474" s="3"/>
    </row>
    <row r="475" spans="1:14">
      <c r="A475" s="43" t="s">
        <v>186</v>
      </c>
      <c r="B475" s="8">
        <v>2</v>
      </c>
      <c r="C475" s="8">
        <v>3</v>
      </c>
      <c r="D475" s="8">
        <v>4</v>
      </c>
      <c r="E475" s="8">
        <v>5</v>
      </c>
      <c r="F475" s="8">
        <v>6</v>
      </c>
      <c r="G475" s="8">
        <v>7</v>
      </c>
      <c r="H475" s="3"/>
      <c r="I475" s="3"/>
      <c r="J475" s="3"/>
      <c r="K475" s="3"/>
      <c r="L475" s="3"/>
      <c r="M475" s="3"/>
      <c r="N475" s="3"/>
    </row>
    <row r="476" spans="1:14" ht="225">
      <c r="A476" s="43" t="s">
        <v>186</v>
      </c>
      <c r="B476" s="26" t="str">
        <f>D36</f>
        <v xml:space="preserve">строительство газопровода  в д. Садовая </v>
      </c>
      <c r="C476" s="26" t="str">
        <f>C36</f>
        <v>д. Садовая</v>
      </c>
      <c r="D476" s="14" t="s">
        <v>535</v>
      </c>
      <c r="E476" s="17" t="s">
        <v>587</v>
      </c>
      <c r="F476" s="14" t="s">
        <v>535</v>
      </c>
      <c r="G476" s="14" t="s">
        <v>535</v>
      </c>
      <c r="H476" s="3"/>
      <c r="I476" s="3"/>
      <c r="J476" s="3"/>
      <c r="K476" s="3"/>
      <c r="L476" s="3"/>
      <c r="M476" s="3"/>
      <c r="N476" s="3"/>
    </row>
    <row r="477" spans="1:14">
      <c r="A477" s="45" t="s">
        <v>189</v>
      </c>
      <c r="B477" s="26">
        <f>D37</f>
        <v>0</v>
      </c>
      <c r="C477" s="26">
        <f>C37</f>
        <v>0</v>
      </c>
      <c r="D477" s="53"/>
      <c r="E477" s="53"/>
      <c r="F477" s="53"/>
      <c r="G477" s="53"/>
      <c r="H477" s="39"/>
      <c r="I477" s="39"/>
      <c r="J477" s="39"/>
      <c r="K477" s="39"/>
      <c r="L477" s="39"/>
      <c r="M477" s="39"/>
      <c r="N477" s="39"/>
    </row>
    <row r="478" spans="1:14">
      <c r="A478" s="43" t="s">
        <v>188</v>
      </c>
      <c r="B478" s="26" t="e">
        <f>#REF!</f>
        <v>#REF!</v>
      </c>
      <c r="C478" s="26" t="e">
        <f>#REF!</f>
        <v>#REF!</v>
      </c>
      <c r="D478" s="14"/>
      <c r="E478" s="14"/>
      <c r="F478" s="14"/>
      <c r="G478" s="14"/>
      <c r="H478" s="3"/>
      <c r="I478" s="3"/>
      <c r="J478" s="3"/>
      <c r="K478" s="3"/>
      <c r="L478" s="3"/>
    </row>
    <row r="479" spans="1:14">
      <c r="A479" s="43" t="s">
        <v>187</v>
      </c>
      <c r="B479" s="26" t="e">
        <f>#REF!</f>
        <v>#REF!</v>
      </c>
      <c r="C479" s="26" t="e">
        <f>#REF!</f>
        <v>#REF!</v>
      </c>
      <c r="D479" s="14"/>
      <c r="E479" s="14"/>
      <c r="F479" s="14"/>
      <c r="G479" s="14"/>
      <c r="H479" s="3"/>
      <c r="I479" s="3"/>
      <c r="J479" s="3"/>
      <c r="K479" s="3"/>
      <c r="L479" s="3"/>
    </row>
    <row r="480" spans="1:14">
      <c r="A480" s="43" t="s">
        <v>218</v>
      </c>
      <c r="B480" s="26" t="e">
        <f>#REF!</f>
        <v>#REF!</v>
      </c>
      <c r="C480" s="26" t="e">
        <f>#REF!</f>
        <v>#REF!</v>
      </c>
      <c r="D480" s="14"/>
      <c r="E480" s="14"/>
      <c r="F480" s="14"/>
      <c r="G480" s="14"/>
      <c r="H480" s="3"/>
      <c r="I480" s="3"/>
      <c r="J480" s="3"/>
      <c r="K480" s="3"/>
      <c r="L480" s="3"/>
    </row>
    <row r="481" spans="1:14">
      <c r="A481" s="45" t="s">
        <v>219</v>
      </c>
      <c r="B481" s="26" t="e">
        <f>#REF!</f>
        <v>#REF!</v>
      </c>
      <c r="C481" s="26" t="e">
        <f>#REF!</f>
        <v>#REF!</v>
      </c>
      <c r="D481" s="53"/>
      <c r="E481" s="53"/>
      <c r="F481" s="53"/>
      <c r="G481" s="53"/>
      <c r="H481" s="39"/>
      <c r="I481" s="39"/>
      <c r="J481" s="39"/>
      <c r="K481" s="39"/>
      <c r="L481" s="39"/>
      <c r="M481" s="39"/>
      <c r="N481" s="39"/>
    </row>
    <row r="482" spans="1:14">
      <c r="A482" s="43" t="s">
        <v>220</v>
      </c>
      <c r="B482" s="26" t="e">
        <f>#REF!</f>
        <v>#REF!</v>
      </c>
      <c r="C482" s="26" t="e">
        <f>#REF!</f>
        <v>#REF!</v>
      </c>
      <c r="D482" s="14"/>
      <c r="E482" s="14"/>
      <c r="F482" s="14"/>
      <c r="G482" s="14"/>
      <c r="H482" s="3"/>
      <c r="I482" s="3"/>
      <c r="J482" s="3"/>
      <c r="K482" s="3"/>
      <c r="L482" s="3"/>
      <c r="M482" s="3"/>
      <c r="N482" s="3"/>
    </row>
    <row r="483" spans="1:14">
      <c r="A483" s="43" t="s">
        <v>221</v>
      </c>
      <c r="B483" s="26" t="e">
        <f>#REF!</f>
        <v>#REF!</v>
      </c>
      <c r="C483" s="26" t="e">
        <f>#REF!</f>
        <v>#REF!</v>
      </c>
      <c r="D483" s="14"/>
      <c r="E483" s="14"/>
      <c r="F483" s="14"/>
      <c r="G483" s="14"/>
      <c r="H483" s="3"/>
      <c r="I483" s="3"/>
      <c r="J483" s="3"/>
      <c r="K483" s="3"/>
      <c r="L483" s="3"/>
      <c r="M483" s="3"/>
      <c r="N483" s="3"/>
    </row>
    <row r="484" spans="1:14">
      <c r="A484" s="43" t="s">
        <v>222</v>
      </c>
      <c r="B484" s="26" t="e">
        <f>#REF!</f>
        <v>#REF!</v>
      </c>
      <c r="C484" s="26" t="e">
        <f>#REF!</f>
        <v>#REF!</v>
      </c>
      <c r="D484" s="14"/>
      <c r="E484" s="14"/>
      <c r="F484" s="14"/>
      <c r="G484" s="14"/>
      <c r="H484" s="3"/>
      <c r="I484" s="3"/>
      <c r="J484" s="3"/>
      <c r="K484" s="3"/>
      <c r="L484" s="3"/>
      <c r="M484" s="3"/>
      <c r="N484" s="3"/>
    </row>
    <row r="485" spans="1:14">
      <c r="A485" s="43" t="s">
        <v>223</v>
      </c>
      <c r="B485" s="26" t="e">
        <f>#REF!</f>
        <v>#REF!</v>
      </c>
      <c r="C485" s="26" t="e">
        <f>#REF!</f>
        <v>#REF!</v>
      </c>
      <c r="D485" s="14"/>
      <c r="E485" s="14"/>
      <c r="F485" s="14"/>
      <c r="G485" s="14"/>
      <c r="H485" s="3"/>
      <c r="I485" s="3"/>
      <c r="J485" s="3"/>
      <c r="K485" s="3"/>
      <c r="L485" s="3"/>
      <c r="M485" s="3"/>
      <c r="N485" s="3"/>
    </row>
    <row r="486" spans="1:14">
      <c r="A486" s="43" t="s">
        <v>224</v>
      </c>
      <c r="B486" s="26" t="e">
        <f>#REF!</f>
        <v>#REF!</v>
      </c>
      <c r="C486" s="26" t="e">
        <f>#REF!</f>
        <v>#REF!</v>
      </c>
      <c r="D486" s="14"/>
      <c r="E486" s="14"/>
      <c r="F486" s="14"/>
      <c r="G486" s="14"/>
      <c r="H486" s="3"/>
      <c r="I486" s="3"/>
      <c r="J486" s="3"/>
      <c r="K486" s="3"/>
      <c r="L486" s="3"/>
      <c r="M486" s="3"/>
      <c r="N486" s="3"/>
    </row>
    <row r="487" spans="1:14">
      <c r="A487" s="45" t="s">
        <v>225</v>
      </c>
      <c r="B487" s="26" t="e">
        <f>#REF!</f>
        <v>#REF!</v>
      </c>
      <c r="C487" s="26" t="e">
        <f>#REF!</f>
        <v>#REF!</v>
      </c>
      <c r="D487" s="53"/>
      <c r="E487" s="53"/>
      <c r="F487" s="53"/>
      <c r="G487" s="53"/>
      <c r="H487" s="39"/>
      <c r="I487" s="39"/>
      <c r="J487" s="39"/>
      <c r="K487" s="39"/>
      <c r="L487" s="39"/>
      <c r="M487" s="39"/>
      <c r="N487" s="39"/>
    </row>
    <row r="488" spans="1:14">
      <c r="A488" s="43" t="s">
        <v>341</v>
      </c>
      <c r="B488" s="26" t="e">
        <f>#REF!</f>
        <v>#REF!</v>
      </c>
      <c r="C488" s="26" t="e">
        <f>#REF!</f>
        <v>#REF!</v>
      </c>
      <c r="D488" s="14"/>
      <c r="E488" s="14"/>
      <c r="F488" s="14"/>
      <c r="G488" s="14"/>
      <c r="H488" s="3"/>
      <c r="I488" s="3"/>
      <c r="J488" s="3"/>
      <c r="K488" s="3"/>
      <c r="L488" s="3"/>
    </row>
    <row r="489" spans="1:14">
      <c r="A489" s="43" t="s">
        <v>342</v>
      </c>
      <c r="B489" s="26" t="e">
        <f>#REF!</f>
        <v>#REF!</v>
      </c>
      <c r="C489" s="26" t="e">
        <f>#REF!</f>
        <v>#REF!</v>
      </c>
      <c r="D489" s="14"/>
      <c r="E489" s="14"/>
      <c r="F489" s="14"/>
      <c r="G489" s="14"/>
      <c r="H489" s="3"/>
      <c r="I489" s="3"/>
      <c r="J489" s="3"/>
      <c r="K489" s="3"/>
      <c r="L489" s="3"/>
    </row>
    <row r="490" spans="1:14">
      <c r="A490" s="43" t="s">
        <v>343</v>
      </c>
      <c r="B490" s="26" t="e">
        <f>#REF!</f>
        <v>#REF!</v>
      </c>
      <c r="C490" s="26" t="e">
        <f>#REF!</f>
        <v>#REF!</v>
      </c>
      <c r="D490" s="14"/>
      <c r="E490" s="14"/>
      <c r="F490" s="14"/>
      <c r="G490" s="14"/>
      <c r="H490" s="3"/>
      <c r="I490" s="3"/>
      <c r="J490" s="3"/>
      <c r="K490" s="3"/>
      <c r="L490" s="3"/>
    </row>
    <row r="491" spans="1:14">
      <c r="A491" s="45" t="s">
        <v>344</v>
      </c>
      <c r="B491" s="26" t="e">
        <f>#REF!</f>
        <v>#REF!</v>
      </c>
      <c r="C491" s="26" t="e">
        <f>#REF!</f>
        <v>#REF!</v>
      </c>
      <c r="D491" s="53"/>
      <c r="E491" s="53"/>
      <c r="F491" s="53"/>
      <c r="G491" s="53"/>
      <c r="H491" s="39"/>
      <c r="I491" s="39"/>
      <c r="J491" s="39"/>
      <c r="K491" s="39"/>
      <c r="L491" s="39"/>
      <c r="M491" s="39"/>
      <c r="N491" s="39"/>
    </row>
    <row r="492" spans="1:14">
      <c r="A492" s="43" t="s">
        <v>347</v>
      </c>
      <c r="B492" s="26" t="e">
        <f>#REF!</f>
        <v>#REF!</v>
      </c>
      <c r="C492" s="26" t="e">
        <f>#REF!</f>
        <v>#REF!</v>
      </c>
      <c r="D492" s="14"/>
      <c r="E492" s="14"/>
      <c r="F492" s="14"/>
      <c r="G492" s="14"/>
      <c r="H492" s="3"/>
      <c r="I492" s="3"/>
      <c r="J492" s="3"/>
      <c r="K492" s="3"/>
      <c r="L492" s="3"/>
      <c r="M492" s="3"/>
      <c r="N492" s="3"/>
    </row>
    <row r="493" spans="1:14">
      <c r="A493" s="43" t="s">
        <v>348</v>
      </c>
      <c r="B493" s="26" t="e">
        <f>#REF!</f>
        <v>#REF!</v>
      </c>
      <c r="C493" s="26" t="e">
        <f>#REF!</f>
        <v>#REF!</v>
      </c>
      <c r="D493" s="14"/>
      <c r="E493" s="14"/>
      <c r="F493" s="14"/>
      <c r="G493" s="14"/>
      <c r="H493" s="3"/>
      <c r="I493" s="3"/>
      <c r="J493" s="3"/>
      <c r="K493" s="3"/>
      <c r="L493" s="3"/>
      <c r="M493" s="3"/>
      <c r="N493" s="3"/>
    </row>
    <row r="494" spans="1:14">
      <c r="A494" s="43" t="s">
        <v>345</v>
      </c>
      <c r="B494" s="26" t="e">
        <f>#REF!</f>
        <v>#REF!</v>
      </c>
      <c r="C494" s="26" t="e">
        <f>#REF!</f>
        <v>#REF!</v>
      </c>
      <c r="D494" s="14"/>
      <c r="E494" s="14"/>
      <c r="F494" s="14"/>
      <c r="G494" s="14"/>
      <c r="H494" s="3"/>
      <c r="I494" s="3"/>
      <c r="J494" s="3"/>
      <c r="K494" s="3"/>
      <c r="L494" s="3"/>
      <c r="M494" s="3"/>
      <c r="N494" s="3"/>
    </row>
    <row r="495" spans="1:14">
      <c r="A495" s="43" t="s">
        <v>346</v>
      </c>
      <c r="B495" s="26" t="e">
        <f>#REF!</f>
        <v>#REF!</v>
      </c>
      <c r="C495" s="26" t="e">
        <f>#REF!</f>
        <v>#REF!</v>
      </c>
      <c r="D495" s="14"/>
      <c r="E495" s="14"/>
      <c r="F495" s="14"/>
      <c r="G495" s="14"/>
      <c r="H495" s="3"/>
      <c r="I495" s="3"/>
      <c r="J495" s="3"/>
      <c r="K495" s="3"/>
      <c r="L495" s="3"/>
      <c r="M495" s="3"/>
      <c r="N495" s="3"/>
    </row>
    <row r="496" spans="1:14" ht="22.5" customHeight="1">
      <c r="A496" s="198" t="s">
        <v>298</v>
      </c>
      <c r="B496" s="198"/>
      <c r="C496" s="198"/>
      <c r="D496" s="198"/>
      <c r="E496" s="198"/>
      <c r="F496" s="198"/>
      <c r="G496" s="198"/>
      <c r="H496" s="198"/>
      <c r="I496" s="198"/>
      <c r="J496" s="198"/>
      <c r="K496" s="134"/>
      <c r="L496" s="134"/>
      <c r="M496" s="134"/>
      <c r="N496" s="134"/>
    </row>
    <row r="497" spans="1:14">
      <c r="A497" s="198"/>
      <c r="B497" s="198"/>
      <c r="C497" s="198"/>
      <c r="D497" s="198"/>
      <c r="E497" s="198"/>
      <c r="F497" s="198"/>
      <c r="G497" s="198"/>
      <c r="H497" s="198"/>
      <c r="I497" s="198"/>
      <c r="J497" s="198"/>
      <c r="K497" s="3"/>
      <c r="L497" s="3"/>
      <c r="M497" s="3"/>
      <c r="N497" s="3"/>
    </row>
    <row r="498" spans="1:14">
      <c r="A498" s="48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</row>
    <row r="499" spans="1:14">
      <c r="A499" s="48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</row>
    <row r="500" spans="1:14" ht="45" customHeight="1">
      <c r="A500" s="198" t="s">
        <v>299</v>
      </c>
      <c r="B500" s="198"/>
      <c r="C500" s="198"/>
      <c r="D500" s="198"/>
      <c r="E500" s="198"/>
      <c r="F500" s="198"/>
      <c r="G500" s="198"/>
      <c r="H500" s="198"/>
      <c r="I500" s="198"/>
      <c r="J500" s="198"/>
      <c r="K500" s="134"/>
      <c r="L500" s="134"/>
      <c r="M500" s="134"/>
      <c r="N500" s="134"/>
    </row>
    <row r="501" spans="1:14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</row>
    <row r="502" spans="1:14" ht="124.5" customHeight="1">
      <c r="A502" s="49" t="s">
        <v>154</v>
      </c>
      <c r="B502" s="58" t="s">
        <v>300</v>
      </c>
      <c r="C502" s="31" t="s">
        <v>301</v>
      </c>
      <c r="D502" s="31" t="s">
        <v>73</v>
      </c>
      <c r="E502" s="31" t="s">
        <v>589</v>
      </c>
      <c r="F502" s="31" t="s">
        <v>352</v>
      </c>
      <c r="G502" s="31" t="s">
        <v>489</v>
      </c>
      <c r="H502" s="31" t="s">
        <v>302</v>
      </c>
      <c r="I502" s="31" t="s">
        <v>490</v>
      </c>
      <c r="J502" s="3"/>
      <c r="K502" s="3"/>
    </row>
    <row r="503" spans="1:14">
      <c r="A503" s="45" t="s">
        <v>186</v>
      </c>
      <c r="B503" s="24">
        <v>2</v>
      </c>
      <c r="C503" s="24">
        <v>3</v>
      </c>
      <c r="D503" s="24">
        <v>4</v>
      </c>
      <c r="E503" s="24">
        <v>5</v>
      </c>
      <c r="F503" s="24">
        <v>6</v>
      </c>
      <c r="G503" s="82">
        <v>7</v>
      </c>
      <c r="H503" s="82">
        <v>8</v>
      </c>
      <c r="I503" s="82">
        <v>9</v>
      </c>
      <c r="J503" s="39"/>
      <c r="K503" s="39"/>
      <c r="L503" s="39"/>
      <c r="M503" s="39"/>
    </row>
    <row r="504" spans="1:14">
      <c r="A504" s="43" t="s">
        <v>186</v>
      </c>
      <c r="B504" s="26" t="str">
        <f>C36</f>
        <v>д. Садовая</v>
      </c>
      <c r="C504" s="14" t="s">
        <v>588</v>
      </c>
      <c r="D504" s="14" t="s">
        <v>566</v>
      </c>
      <c r="E504" s="14">
        <v>15000</v>
      </c>
      <c r="F504" s="14">
        <v>65</v>
      </c>
      <c r="G504" s="14">
        <v>12</v>
      </c>
      <c r="H504" s="14">
        <v>21000</v>
      </c>
      <c r="I504" s="14"/>
      <c r="J504" s="3"/>
      <c r="K504" s="3"/>
      <c r="L504" s="3"/>
      <c r="M504" s="3"/>
    </row>
    <row r="505" spans="1:14">
      <c r="A505" s="43" t="s">
        <v>189</v>
      </c>
      <c r="B505" s="26">
        <f>C37</f>
        <v>0</v>
      </c>
      <c r="C505" s="14"/>
      <c r="D505" s="14"/>
      <c r="E505" s="14"/>
      <c r="F505" s="14"/>
      <c r="G505" s="14"/>
      <c r="H505" s="14"/>
      <c r="I505" s="14"/>
      <c r="J505" s="3"/>
      <c r="K505" s="3"/>
      <c r="L505" s="3"/>
      <c r="M505" s="3"/>
    </row>
    <row r="506" spans="1:14">
      <c r="A506" s="43" t="s">
        <v>188</v>
      </c>
      <c r="B506" s="26" t="e">
        <f>#REF!</f>
        <v>#REF!</v>
      </c>
      <c r="C506" s="14"/>
      <c r="D506" s="14"/>
      <c r="E506" s="14"/>
      <c r="F506" s="14"/>
      <c r="G506" s="14"/>
      <c r="H506" s="14"/>
      <c r="I506" s="14"/>
      <c r="J506" s="3"/>
      <c r="K506" s="3"/>
      <c r="L506" s="3"/>
      <c r="M506" s="3"/>
    </row>
    <row r="507" spans="1:14">
      <c r="A507" s="43" t="s">
        <v>187</v>
      </c>
      <c r="B507" s="26" t="e">
        <f>#REF!</f>
        <v>#REF!</v>
      </c>
      <c r="C507" s="14"/>
      <c r="D507" s="14"/>
      <c r="E507" s="14"/>
      <c r="F507" s="14"/>
      <c r="G507" s="14"/>
      <c r="H507" s="14"/>
      <c r="I507" s="14"/>
      <c r="J507" s="3"/>
      <c r="K507" s="3"/>
      <c r="L507" s="3"/>
      <c r="M507" s="3"/>
    </row>
    <row r="508" spans="1:14">
      <c r="A508" s="43" t="s">
        <v>218</v>
      </c>
      <c r="B508" s="26" t="e">
        <f>#REF!</f>
        <v>#REF!</v>
      </c>
      <c r="C508" s="14"/>
      <c r="D508" s="14"/>
      <c r="E508" s="14"/>
      <c r="F508" s="14"/>
      <c r="G508" s="14"/>
      <c r="H508" s="14"/>
      <c r="I508" s="14"/>
      <c r="J508" s="3"/>
      <c r="K508" s="3"/>
      <c r="L508" s="3"/>
      <c r="M508" s="3"/>
    </row>
    <row r="509" spans="1:14">
      <c r="A509" s="43" t="s">
        <v>219</v>
      </c>
      <c r="B509" s="26" t="e">
        <f>#REF!</f>
        <v>#REF!</v>
      </c>
      <c r="C509" s="14"/>
      <c r="D509" s="14"/>
      <c r="E509" s="14"/>
      <c r="F509" s="14"/>
      <c r="G509" s="14"/>
      <c r="H509" s="14"/>
      <c r="I509" s="14"/>
      <c r="J509" s="3"/>
      <c r="K509" s="3"/>
      <c r="L509" s="3"/>
      <c r="M509" s="3"/>
    </row>
    <row r="510" spans="1:14">
      <c r="A510" s="45" t="s">
        <v>220</v>
      </c>
      <c r="B510" s="26" t="e">
        <f>#REF!</f>
        <v>#REF!</v>
      </c>
      <c r="C510" s="53"/>
      <c r="D510" s="53"/>
      <c r="E510" s="53"/>
      <c r="F510" s="53"/>
      <c r="G510" s="53"/>
      <c r="H510" s="53"/>
      <c r="I510" s="53"/>
      <c r="J510" s="39"/>
      <c r="K510" s="39"/>
      <c r="L510" s="39"/>
      <c r="M510" s="39"/>
    </row>
    <row r="511" spans="1:14">
      <c r="A511" s="43" t="s">
        <v>221</v>
      </c>
      <c r="B511" s="26" t="e">
        <f>#REF!</f>
        <v>#REF!</v>
      </c>
      <c r="C511" s="14"/>
      <c r="D511" s="14"/>
      <c r="E511" s="14"/>
      <c r="F511" s="14"/>
      <c r="G511" s="14"/>
      <c r="H511" s="14"/>
      <c r="I511" s="14"/>
      <c r="J511" s="3"/>
      <c r="K511" s="3"/>
    </row>
    <row r="512" spans="1:14">
      <c r="A512" s="8">
        <v>9</v>
      </c>
      <c r="B512" s="26" t="e">
        <f>#REF!</f>
        <v>#REF!</v>
      </c>
      <c r="C512" s="14"/>
      <c r="D512" s="14"/>
      <c r="E512" s="14"/>
      <c r="F512" s="14"/>
      <c r="G512" s="14"/>
      <c r="H512" s="14"/>
      <c r="I512" s="14"/>
      <c r="J512" s="3"/>
      <c r="K512" s="3"/>
    </row>
    <row r="513" spans="1:14">
      <c r="A513" s="8">
        <v>10</v>
      </c>
      <c r="B513" s="26" t="e">
        <f>#REF!</f>
        <v>#REF!</v>
      </c>
      <c r="C513" s="14"/>
      <c r="D513" s="14"/>
      <c r="E513" s="14"/>
      <c r="F513" s="14"/>
      <c r="G513" s="14"/>
      <c r="H513" s="14"/>
      <c r="I513" s="14"/>
      <c r="J513" s="3"/>
      <c r="K513" s="3"/>
    </row>
    <row r="514" spans="1:14">
      <c r="A514" s="43" t="s">
        <v>224</v>
      </c>
      <c r="B514" s="26" t="e">
        <f>#REF!</f>
        <v>#REF!</v>
      </c>
      <c r="C514" s="14"/>
      <c r="D514" s="14"/>
      <c r="E514" s="14"/>
      <c r="F514" s="14"/>
      <c r="G514" s="14"/>
      <c r="H514" s="14"/>
      <c r="I514" s="14"/>
      <c r="J514" s="3"/>
      <c r="K514" s="3"/>
      <c r="L514" s="3"/>
      <c r="M514" s="3"/>
    </row>
    <row r="515" spans="1:14">
      <c r="A515" s="43" t="s">
        <v>225</v>
      </c>
      <c r="B515" s="26" t="e">
        <f>#REF!</f>
        <v>#REF!</v>
      </c>
      <c r="C515" s="14"/>
      <c r="D515" s="14"/>
      <c r="E515" s="14"/>
      <c r="F515" s="14"/>
      <c r="G515" s="14"/>
      <c r="H515" s="14"/>
      <c r="I515" s="14"/>
      <c r="J515" s="3"/>
      <c r="K515" s="3"/>
      <c r="L515" s="3"/>
      <c r="M515" s="3"/>
    </row>
    <row r="516" spans="1:14">
      <c r="A516" s="43" t="s">
        <v>341</v>
      </c>
      <c r="B516" s="26" t="e">
        <f>#REF!</f>
        <v>#REF!</v>
      </c>
      <c r="C516" s="14"/>
      <c r="D516" s="14"/>
      <c r="E516" s="14"/>
      <c r="F516" s="14"/>
      <c r="G516" s="14"/>
      <c r="H516" s="14"/>
      <c r="I516" s="14"/>
      <c r="J516" s="3"/>
      <c r="K516" s="3"/>
      <c r="L516" s="3"/>
      <c r="M516" s="3"/>
    </row>
    <row r="517" spans="1:14">
      <c r="A517" s="43" t="s">
        <v>342</v>
      </c>
      <c r="B517" s="26" t="e">
        <f>#REF!</f>
        <v>#REF!</v>
      </c>
      <c r="C517" s="14"/>
      <c r="D517" s="14"/>
      <c r="E517" s="14"/>
      <c r="F517" s="14"/>
      <c r="G517" s="14"/>
      <c r="H517" s="14"/>
      <c r="I517" s="14"/>
      <c r="J517" s="3"/>
      <c r="K517" s="3"/>
      <c r="L517" s="3"/>
      <c r="M517" s="3"/>
    </row>
    <row r="518" spans="1:14">
      <c r="A518" s="43" t="s">
        <v>343</v>
      </c>
      <c r="B518" s="26" t="e">
        <f>#REF!</f>
        <v>#REF!</v>
      </c>
      <c r="C518" s="14"/>
      <c r="D518" s="14"/>
      <c r="E518" s="14"/>
      <c r="F518" s="14"/>
      <c r="G518" s="14"/>
      <c r="H518" s="14"/>
      <c r="I518" s="14"/>
      <c r="J518" s="3"/>
      <c r="K518" s="3"/>
      <c r="L518" s="3"/>
      <c r="M518" s="3"/>
    </row>
    <row r="519" spans="1:14">
      <c r="A519" s="43" t="s">
        <v>344</v>
      </c>
      <c r="B519" s="26" t="e">
        <f>#REF!</f>
        <v>#REF!</v>
      </c>
      <c r="C519" s="14"/>
      <c r="D519" s="14"/>
      <c r="E519" s="14"/>
      <c r="F519" s="14"/>
      <c r="G519" s="14"/>
      <c r="H519" s="14"/>
      <c r="I519" s="14"/>
      <c r="J519" s="3"/>
      <c r="K519" s="3"/>
      <c r="L519" s="3"/>
      <c r="M519" s="3"/>
    </row>
    <row r="520" spans="1:14">
      <c r="A520" s="45" t="s">
        <v>347</v>
      </c>
      <c r="B520" s="26" t="e">
        <f>#REF!</f>
        <v>#REF!</v>
      </c>
      <c r="C520" s="53"/>
      <c r="D520" s="53"/>
      <c r="E520" s="53"/>
      <c r="F520" s="53"/>
      <c r="G520" s="53"/>
      <c r="H520" s="53"/>
      <c r="I520" s="53"/>
      <c r="J520" s="39"/>
      <c r="K520" s="39"/>
      <c r="L520" s="39"/>
      <c r="M520" s="39"/>
    </row>
    <row r="521" spans="1:14">
      <c r="A521" s="43" t="s">
        <v>348</v>
      </c>
      <c r="B521" s="26" t="e">
        <f>#REF!</f>
        <v>#REF!</v>
      </c>
      <c r="C521" s="14"/>
      <c r="D521" s="14"/>
      <c r="E521" s="14"/>
      <c r="F521" s="14"/>
      <c r="G521" s="14"/>
      <c r="H521" s="14"/>
      <c r="I521" s="14"/>
      <c r="J521" s="3"/>
      <c r="K521" s="3"/>
    </row>
    <row r="522" spans="1:14">
      <c r="A522" s="8">
        <v>19</v>
      </c>
      <c r="B522" s="26" t="e">
        <f>#REF!</f>
        <v>#REF!</v>
      </c>
      <c r="C522" s="14"/>
      <c r="D522" s="14"/>
      <c r="E522" s="14"/>
      <c r="F522" s="14"/>
      <c r="G522" s="14"/>
      <c r="H522" s="14"/>
      <c r="I522" s="14"/>
      <c r="J522" s="3"/>
      <c r="K522" s="3"/>
    </row>
    <row r="523" spans="1:14">
      <c r="A523" s="8">
        <v>20</v>
      </c>
      <c r="B523" s="26" t="e">
        <f>#REF!</f>
        <v>#REF!</v>
      </c>
      <c r="C523" s="14"/>
      <c r="D523" s="14"/>
      <c r="E523" s="14"/>
      <c r="F523" s="14"/>
      <c r="G523" s="14"/>
      <c r="H523" s="14"/>
      <c r="I523" s="14"/>
      <c r="J523" s="3"/>
      <c r="K523" s="3"/>
    </row>
    <row r="524" spans="1:14" ht="22.5">
      <c r="A524" s="134" t="s">
        <v>304</v>
      </c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</row>
    <row r="525" spans="1:14" ht="22.5">
      <c r="A525" s="132" t="s">
        <v>303</v>
      </c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</row>
    <row r="526" spans="1:14" ht="22.5">
      <c r="A526" s="134" t="s">
        <v>305</v>
      </c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</row>
    <row r="527" spans="1:14" ht="22.5">
      <c r="A527" s="134" t="s">
        <v>306</v>
      </c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</row>
    <row r="528" spans="1:14">
      <c r="A528" s="36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</row>
    <row r="529" spans="1:14" ht="18" customHeight="1">
      <c r="A529" s="132" t="s">
        <v>491</v>
      </c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</row>
    <row r="530" spans="1:14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</row>
    <row r="531" spans="1:14" ht="97.5">
      <c r="A531" s="90" t="s">
        <v>154</v>
      </c>
      <c r="B531" s="79" t="s">
        <v>308</v>
      </c>
      <c r="C531" s="79" t="s">
        <v>309</v>
      </c>
      <c r="D531" s="82" t="s">
        <v>473</v>
      </c>
      <c r="E531" s="82" t="s">
        <v>474</v>
      </c>
      <c r="F531" s="79" t="s">
        <v>310</v>
      </c>
      <c r="G531" s="79" t="s">
        <v>360</v>
      </c>
      <c r="H531" s="79" t="s">
        <v>360</v>
      </c>
      <c r="I531" s="79" t="s">
        <v>360</v>
      </c>
      <c r="J531" s="79" t="s">
        <v>475</v>
      </c>
      <c r="K531" s="79" t="s">
        <v>476</v>
      </c>
      <c r="L531" s="79" t="s">
        <v>477</v>
      </c>
      <c r="M531" s="79" t="s">
        <v>311</v>
      </c>
      <c r="N531" s="39"/>
    </row>
    <row r="532" spans="1:14">
      <c r="A532" s="43" t="s">
        <v>186</v>
      </c>
      <c r="B532" s="8">
        <v>2</v>
      </c>
      <c r="C532" s="8">
        <v>3</v>
      </c>
      <c r="D532" s="8">
        <v>4</v>
      </c>
      <c r="E532" s="8">
        <v>5</v>
      </c>
      <c r="F532" s="8">
        <v>6</v>
      </c>
      <c r="G532" s="8">
        <v>7</v>
      </c>
      <c r="H532" s="8">
        <v>8</v>
      </c>
      <c r="I532" s="8">
        <v>9</v>
      </c>
      <c r="J532" s="8">
        <v>10</v>
      </c>
      <c r="K532" s="8">
        <v>11</v>
      </c>
      <c r="L532" s="8">
        <v>12</v>
      </c>
      <c r="M532" s="8">
        <v>13</v>
      </c>
    </row>
    <row r="533" spans="1:14" ht="93.75">
      <c r="A533" s="43" t="s">
        <v>47</v>
      </c>
      <c r="B533" s="60" t="s">
        <v>307</v>
      </c>
      <c r="C533" s="8" t="s">
        <v>338</v>
      </c>
      <c r="D533" s="8" t="s">
        <v>338</v>
      </c>
      <c r="E533" s="8" t="s">
        <v>338</v>
      </c>
      <c r="F533" s="8" t="s">
        <v>338</v>
      </c>
      <c r="G533" s="8" t="s">
        <v>338</v>
      </c>
      <c r="H533" s="8" t="s">
        <v>338</v>
      </c>
      <c r="I533" s="8" t="s">
        <v>338</v>
      </c>
      <c r="J533" s="8" t="s">
        <v>338</v>
      </c>
      <c r="K533" s="8" t="s">
        <v>338</v>
      </c>
      <c r="L533" s="8" t="s">
        <v>338</v>
      </c>
      <c r="M533" s="8" t="s">
        <v>338</v>
      </c>
    </row>
    <row r="534" spans="1:14">
      <c r="A534" s="45" t="s">
        <v>186</v>
      </c>
      <c r="B534" s="41" t="str">
        <f>C36</f>
        <v>д. Садовая</v>
      </c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39"/>
    </row>
    <row r="535" spans="1:14">
      <c r="A535" s="43" t="s">
        <v>189</v>
      </c>
      <c r="B535" s="41">
        <f>C37</f>
        <v>0</v>
      </c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3"/>
    </row>
    <row r="536" spans="1:14">
      <c r="A536" s="43" t="s">
        <v>188</v>
      </c>
      <c r="B536" s="41" t="e">
        <f>#REF!</f>
        <v>#REF!</v>
      </c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3"/>
    </row>
    <row r="537" spans="1:14">
      <c r="A537" s="43" t="s">
        <v>187</v>
      </c>
      <c r="B537" s="41" t="e">
        <f>#REF!</f>
        <v>#REF!</v>
      </c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3"/>
    </row>
    <row r="538" spans="1:14">
      <c r="A538" s="43" t="s">
        <v>218</v>
      </c>
      <c r="B538" s="41" t="e">
        <f>#REF!</f>
        <v>#REF!</v>
      </c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3"/>
    </row>
    <row r="539" spans="1:14">
      <c r="A539" s="43" t="s">
        <v>219</v>
      </c>
      <c r="B539" s="41" t="e">
        <f>#REF!</f>
        <v>#REF!</v>
      </c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3"/>
    </row>
    <row r="540" spans="1:14">
      <c r="A540" s="43" t="s">
        <v>220</v>
      </c>
      <c r="B540" s="41" t="e">
        <f>#REF!</f>
        <v>#REF!</v>
      </c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3"/>
    </row>
    <row r="541" spans="1:14">
      <c r="A541" s="45" t="s">
        <v>221</v>
      </c>
      <c r="B541" s="41" t="e">
        <f>#REF!</f>
        <v>#REF!</v>
      </c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39"/>
    </row>
    <row r="542" spans="1:14">
      <c r="A542" s="43" t="s">
        <v>222</v>
      </c>
      <c r="B542" s="41" t="e">
        <f>#REF!</f>
        <v>#REF!</v>
      </c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</row>
    <row r="543" spans="1:14">
      <c r="A543" s="43" t="s">
        <v>223</v>
      </c>
      <c r="B543" s="41" t="e">
        <f>#REF!</f>
        <v>#REF!</v>
      </c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</row>
    <row r="544" spans="1:14">
      <c r="A544" s="45" t="s">
        <v>224</v>
      </c>
      <c r="B544" s="41" t="e">
        <f>#REF!</f>
        <v>#REF!</v>
      </c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39"/>
    </row>
    <row r="545" spans="1:14">
      <c r="A545" s="43" t="s">
        <v>225</v>
      </c>
      <c r="B545" s="41" t="e">
        <f>#REF!</f>
        <v>#REF!</v>
      </c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3"/>
    </row>
    <row r="546" spans="1:14">
      <c r="A546" s="43" t="s">
        <v>341</v>
      </c>
      <c r="B546" s="41" t="e">
        <f>#REF!</f>
        <v>#REF!</v>
      </c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3"/>
    </row>
    <row r="547" spans="1:14">
      <c r="A547" s="43" t="s">
        <v>342</v>
      </c>
      <c r="B547" s="41" t="e">
        <f>#REF!</f>
        <v>#REF!</v>
      </c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3"/>
    </row>
    <row r="548" spans="1:14">
      <c r="A548" s="43" t="s">
        <v>343</v>
      </c>
      <c r="B548" s="41" t="e">
        <f>#REF!</f>
        <v>#REF!</v>
      </c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3"/>
    </row>
    <row r="549" spans="1:14">
      <c r="A549" s="43" t="s">
        <v>344</v>
      </c>
      <c r="B549" s="41" t="e">
        <f>#REF!</f>
        <v>#REF!</v>
      </c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3"/>
    </row>
    <row r="550" spans="1:14">
      <c r="A550" s="43" t="s">
        <v>347</v>
      </c>
      <c r="B550" s="41" t="e">
        <f>#REF!</f>
        <v>#REF!</v>
      </c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3"/>
    </row>
    <row r="551" spans="1:14">
      <c r="A551" s="45" t="s">
        <v>348</v>
      </c>
      <c r="B551" s="41" t="e">
        <f>#REF!</f>
        <v>#REF!</v>
      </c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39"/>
    </row>
    <row r="552" spans="1:14">
      <c r="A552" s="43" t="s">
        <v>345</v>
      </c>
      <c r="B552" s="41" t="e">
        <f>#REF!</f>
        <v>#REF!</v>
      </c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</row>
    <row r="553" spans="1:14">
      <c r="A553" s="43" t="s">
        <v>346</v>
      </c>
      <c r="B553" s="41" t="e">
        <f>#REF!</f>
        <v>#REF!</v>
      </c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</row>
    <row r="554" spans="1:14">
      <c r="A554" s="43"/>
      <c r="B554" s="89" t="s">
        <v>57</v>
      </c>
      <c r="C554" s="67" t="s">
        <v>338</v>
      </c>
      <c r="D554" s="64">
        <f>SUM(D534:D553)</f>
        <v>0</v>
      </c>
      <c r="E554" s="64">
        <f t="shared" ref="E554:M554" si="39">SUM(E534:E553)</f>
        <v>0</v>
      </c>
      <c r="F554" s="64">
        <f t="shared" si="39"/>
        <v>0</v>
      </c>
      <c r="G554" s="64">
        <f t="shared" si="39"/>
        <v>0</v>
      </c>
      <c r="H554" s="64">
        <f t="shared" si="39"/>
        <v>0</v>
      </c>
      <c r="I554" s="64">
        <f t="shared" si="39"/>
        <v>0</v>
      </c>
      <c r="J554" s="64">
        <f t="shared" si="39"/>
        <v>0</v>
      </c>
      <c r="K554" s="29" t="s">
        <v>353</v>
      </c>
      <c r="L554" s="64">
        <f t="shared" si="39"/>
        <v>0</v>
      </c>
      <c r="M554" s="64">
        <f t="shared" si="39"/>
        <v>0</v>
      </c>
    </row>
    <row r="555" spans="1:14" ht="93.75">
      <c r="A555" s="45" t="s">
        <v>71</v>
      </c>
      <c r="B555" s="60" t="s">
        <v>349</v>
      </c>
      <c r="C555" s="8" t="s">
        <v>338</v>
      </c>
      <c r="D555" s="8" t="s">
        <v>338</v>
      </c>
      <c r="E555" s="8" t="s">
        <v>338</v>
      </c>
      <c r="F555" s="8" t="s">
        <v>338</v>
      </c>
      <c r="G555" s="8" t="s">
        <v>338</v>
      </c>
      <c r="H555" s="8" t="s">
        <v>338</v>
      </c>
      <c r="I555" s="8" t="s">
        <v>338</v>
      </c>
      <c r="J555" s="8" t="s">
        <v>338</v>
      </c>
      <c r="K555" s="8" t="s">
        <v>338</v>
      </c>
      <c r="L555" s="8" t="s">
        <v>338</v>
      </c>
      <c r="M555" s="8" t="s">
        <v>338</v>
      </c>
      <c r="N555" s="39"/>
    </row>
    <row r="556" spans="1:14">
      <c r="A556" s="43" t="s">
        <v>186</v>
      </c>
      <c r="B556" s="26" t="str">
        <f>C36</f>
        <v>д. Садовая</v>
      </c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3"/>
    </row>
    <row r="557" spans="1:14">
      <c r="A557" s="43" t="s">
        <v>189</v>
      </c>
      <c r="B557" s="26">
        <f>C37</f>
        <v>0</v>
      </c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3"/>
    </row>
    <row r="558" spans="1:14">
      <c r="A558" s="43" t="s">
        <v>188</v>
      </c>
      <c r="B558" s="26" t="e">
        <f>#REF!</f>
        <v>#REF!</v>
      </c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3"/>
    </row>
    <row r="559" spans="1:14">
      <c r="A559" s="43" t="s">
        <v>187</v>
      </c>
      <c r="B559" s="26" t="e">
        <f>#REF!</f>
        <v>#REF!</v>
      </c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3"/>
    </row>
    <row r="560" spans="1:14">
      <c r="A560" s="43" t="s">
        <v>218</v>
      </c>
      <c r="B560" s="26" t="e">
        <f>#REF!</f>
        <v>#REF!</v>
      </c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3"/>
    </row>
    <row r="561" spans="1:14">
      <c r="A561" s="43" t="s">
        <v>219</v>
      </c>
      <c r="B561" s="26" t="e">
        <f>#REF!</f>
        <v>#REF!</v>
      </c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3"/>
    </row>
    <row r="562" spans="1:14">
      <c r="A562" s="45" t="s">
        <v>220</v>
      </c>
      <c r="B562" s="26" t="e">
        <f>#REF!</f>
        <v>#REF!</v>
      </c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39"/>
    </row>
    <row r="563" spans="1:14">
      <c r="A563" s="43" t="s">
        <v>221</v>
      </c>
      <c r="B563" s="26" t="e">
        <f>#REF!</f>
        <v>#REF!</v>
      </c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</row>
    <row r="564" spans="1:14">
      <c r="A564" s="8">
        <v>9</v>
      </c>
      <c r="B564" s="26" t="e">
        <f>#REF!</f>
        <v>#REF!</v>
      </c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</row>
    <row r="565" spans="1:14">
      <c r="A565" s="8">
        <v>10</v>
      </c>
      <c r="B565" s="26" t="e">
        <f>#REF!</f>
        <v>#REF!</v>
      </c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</row>
    <row r="566" spans="1:14">
      <c r="A566" s="43" t="s">
        <v>224</v>
      </c>
      <c r="B566" s="26" t="e">
        <f>#REF!</f>
        <v>#REF!</v>
      </c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3"/>
    </row>
    <row r="567" spans="1:14">
      <c r="A567" s="43" t="s">
        <v>225</v>
      </c>
      <c r="B567" s="26" t="e">
        <f>#REF!</f>
        <v>#REF!</v>
      </c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3"/>
    </row>
    <row r="568" spans="1:14">
      <c r="A568" s="43" t="s">
        <v>341</v>
      </c>
      <c r="B568" s="26" t="e">
        <f>#REF!</f>
        <v>#REF!</v>
      </c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3"/>
    </row>
    <row r="569" spans="1:14">
      <c r="A569" s="43" t="s">
        <v>342</v>
      </c>
      <c r="B569" s="26" t="e">
        <f>#REF!</f>
        <v>#REF!</v>
      </c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3"/>
    </row>
    <row r="570" spans="1:14">
      <c r="A570" s="43" t="s">
        <v>343</v>
      </c>
      <c r="B570" s="26" t="e">
        <f>#REF!</f>
        <v>#REF!</v>
      </c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3"/>
    </row>
    <row r="571" spans="1:14">
      <c r="A571" s="43" t="s">
        <v>344</v>
      </c>
      <c r="B571" s="26" t="e">
        <f>#REF!</f>
        <v>#REF!</v>
      </c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3"/>
    </row>
    <row r="572" spans="1:14">
      <c r="A572" s="45" t="s">
        <v>347</v>
      </c>
      <c r="B572" s="26" t="e">
        <f>#REF!</f>
        <v>#REF!</v>
      </c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39"/>
    </row>
    <row r="573" spans="1:14">
      <c r="A573" s="43" t="s">
        <v>348</v>
      </c>
      <c r="B573" s="26" t="e">
        <f>#REF!</f>
        <v>#REF!</v>
      </c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</row>
    <row r="574" spans="1:14">
      <c r="A574" s="8">
        <v>19</v>
      </c>
      <c r="B574" s="26" t="e">
        <f>#REF!</f>
        <v>#REF!</v>
      </c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</row>
    <row r="575" spans="1:14">
      <c r="A575" s="8">
        <v>20</v>
      </c>
      <c r="B575" s="26" t="e">
        <f>#REF!</f>
        <v>#REF!</v>
      </c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</row>
    <row r="576" spans="1:14">
      <c r="A576" s="44"/>
      <c r="B576" s="60" t="s">
        <v>57</v>
      </c>
      <c r="C576" s="29" t="s">
        <v>353</v>
      </c>
      <c r="D576" s="65">
        <f>SUM(D556:D575)</f>
        <v>0</v>
      </c>
      <c r="E576" s="65">
        <f t="shared" ref="E576:J576" si="40">SUM(E556:E575)</f>
        <v>0</v>
      </c>
      <c r="F576" s="65">
        <f t="shared" si="40"/>
        <v>0</v>
      </c>
      <c r="G576" s="65">
        <f t="shared" si="40"/>
        <v>0</v>
      </c>
      <c r="H576" s="65">
        <f t="shared" si="40"/>
        <v>0</v>
      </c>
      <c r="I576" s="65">
        <f t="shared" si="40"/>
        <v>0</v>
      </c>
      <c r="J576" s="65">
        <f t="shared" si="40"/>
        <v>0</v>
      </c>
      <c r="K576" s="29" t="s">
        <v>353</v>
      </c>
      <c r="L576" s="65">
        <f t="shared" ref="L576" si="41">SUM(L556:L575)</f>
        <v>0</v>
      </c>
      <c r="M576" s="65">
        <f t="shared" ref="M576" si="42">SUM(M556:M575)</f>
        <v>0</v>
      </c>
      <c r="N576" s="39"/>
    </row>
    <row r="577" spans="1:14">
      <c r="A577" s="42"/>
      <c r="B577" s="63" t="s">
        <v>312</v>
      </c>
      <c r="C577" s="30" t="s">
        <v>353</v>
      </c>
      <c r="D577" s="64">
        <f>D576+D554</f>
        <v>0</v>
      </c>
      <c r="E577" s="64">
        <f t="shared" ref="E577:M577" si="43">E576+E554</f>
        <v>0</v>
      </c>
      <c r="F577" s="64">
        <f t="shared" si="43"/>
        <v>0</v>
      </c>
      <c r="G577" s="64">
        <f t="shared" si="43"/>
        <v>0</v>
      </c>
      <c r="H577" s="64">
        <f t="shared" si="43"/>
        <v>0</v>
      </c>
      <c r="I577" s="64">
        <f t="shared" si="43"/>
        <v>0</v>
      </c>
      <c r="J577" s="64">
        <f t="shared" si="43"/>
        <v>0</v>
      </c>
      <c r="K577" s="29" t="s">
        <v>353</v>
      </c>
      <c r="L577" s="64">
        <f t="shared" si="43"/>
        <v>0</v>
      </c>
      <c r="M577" s="64">
        <f t="shared" si="43"/>
        <v>0</v>
      </c>
    </row>
    <row r="578" spans="1:14" ht="22.5">
      <c r="A578" s="132" t="s">
        <v>313</v>
      </c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</row>
    <row r="579" spans="1:14" ht="23.25" customHeight="1">
      <c r="A579" s="132" t="s">
        <v>315</v>
      </c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</row>
    <row r="580" spans="1:14" ht="22.5">
      <c r="A580" s="132" t="s">
        <v>314</v>
      </c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</row>
    <row r="581" spans="1:14">
      <c r="A581" s="47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>
      <c r="A582" s="4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>
      <c r="A583" s="4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22.5">
      <c r="A584" s="2" t="s">
        <v>316</v>
      </c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50">
      <c r="A586" s="45" t="s">
        <v>154</v>
      </c>
      <c r="B586" s="24" t="s">
        <v>9</v>
      </c>
      <c r="C586" s="24" t="s">
        <v>74</v>
      </c>
      <c r="D586" s="24" t="s">
        <v>318</v>
      </c>
      <c r="E586" s="24" t="s">
        <v>319</v>
      </c>
      <c r="F586" s="24" t="s">
        <v>320</v>
      </c>
      <c r="G586" s="24" t="s">
        <v>321</v>
      </c>
      <c r="H586" s="39"/>
      <c r="I586" s="39"/>
      <c r="J586" s="39"/>
      <c r="K586" s="39"/>
      <c r="L586" s="39"/>
      <c r="M586" s="39"/>
      <c r="N586" s="39"/>
    </row>
    <row r="587" spans="1:14">
      <c r="A587" s="43" t="s">
        <v>186</v>
      </c>
      <c r="B587" s="8">
        <v>2</v>
      </c>
      <c r="C587" s="8">
        <v>3</v>
      </c>
      <c r="D587" s="8">
        <v>4</v>
      </c>
      <c r="E587" s="8">
        <v>5</v>
      </c>
      <c r="F587" s="8">
        <v>6</v>
      </c>
      <c r="G587" s="8">
        <v>7</v>
      </c>
      <c r="H587" s="3"/>
      <c r="I587" s="3"/>
      <c r="J587" s="3"/>
      <c r="K587" s="3"/>
      <c r="L587" s="3"/>
    </row>
    <row r="588" spans="1:14">
      <c r="A588" s="43" t="s">
        <v>186</v>
      </c>
      <c r="B588" s="26" t="str">
        <f>C36</f>
        <v>д. Садовая</v>
      </c>
      <c r="C588" s="26" t="str">
        <f>D36</f>
        <v xml:space="preserve">строительство газопровода  в д. Садовая </v>
      </c>
      <c r="D588" s="14"/>
      <c r="E588" s="14"/>
      <c r="F588" s="14"/>
      <c r="G588" s="14"/>
      <c r="H588" s="3"/>
      <c r="I588" s="3"/>
      <c r="J588" s="3"/>
      <c r="K588" s="3"/>
      <c r="L588" s="3"/>
    </row>
    <row r="589" spans="1:14">
      <c r="A589" s="43" t="s">
        <v>189</v>
      </c>
      <c r="B589" s="26">
        <f>C37</f>
        <v>0</v>
      </c>
      <c r="C589" s="26">
        <f>D37</f>
        <v>0</v>
      </c>
      <c r="D589" s="14"/>
      <c r="E589" s="14"/>
      <c r="F589" s="14"/>
      <c r="G589" s="14"/>
      <c r="H589" s="3"/>
      <c r="I589" s="3"/>
      <c r="J589" s="3"/>
      <c r="K589" s="3"/>
      <c r="L589" s="3"/>
    </row>
    <row r="590" spans="1:14">
      <c r="A590" s="45" t="s">
        <v>188</v>
      </c>
      <c r="B590" s="26" t="e">
        <f>#REF!</f>
        <v>#REF!</v>
      </c>
      <c r="C590" s="26" t="e">
        <f>#REF!</f>
        <v>#REF!</v>
      </c>
      <c r="D590" s="53"/>
      <c r="E590" s="53"/>
      <c r="F590" s="53"/>
      <c r="G590" s="53"/>
      <c r="H590" s="39"/>
      <c r="I590" s="39"/>
      <c r="J590" s="39"/>
      <c r="K590" s="39"/>
      <c r="L590" s="39"/>
      <c r="M590" s="39"/>
      <c r="N590" s="39"/>
    </row>
    <row r="591" spans="1:14">
      <c r="A591" s="43" t="s">
        <v>187</v>
      </c>
      <c r="B591" s="26" t="e">
        <f>#REF!</f>
        <v>#REF!</v>
      </c>
      <c r="C591" s="26" t="e">
        <f>#REF!</f>
        <v>#REF!</v>
      </c>
      <c r="D591" s="14"/>
      <c r="E591" s="14"/>
      <c r="F591" s="14"/>
      <c r="G591" s="14"/>
      <c r="H591" s="3"/>
      <c r="I591" s="3"/>
      <c r="J591" s="3"/>
      <c r="K591" s="3"/>
      <c r="L591" s="3"/>
      <c r="M591" s="3"/>
      <c r="N591" s="3"/>
    </row>
    <row r="592" spans="1:14">
      <c r="A592" s="43" t="s">
        <v>218</v>
      </c>
      <c r="B592" s="26" t="e">
        <f>#REF!</f>
        <v>#REF!</v>
      </c>
      <c r="C592" s="26" t="e">
        <f>#REF!</f>
        <v>#REF!</v>
      </c>
      <c r="D592" s="14"/>
      <c r="E592" s="14"/>
      <c r="F592" s="14"/>
      <c r="G592" s="14"/>
      <c r="H592" s="3"/>
      <c r="I592" s="3"/>
      <c r="J592" s="3"/>
      <c r="K592" s="3"/>
      <c r="L592" s="3"/>
      <c r="M592" s="3"/>
      <c r="N592" s="3"/>
    </row>
    <row r="593" spans="1:14">
      <c r="A593" s="43" t="s">
        <v>219</v>
      </c>
      <c r="B593" s="26" t="e">
        <f>#REF!</f>
        <v>#REF!</v>
      </c>
      <c r="C593" s="26" t="e">
        <f>#REF!</f>
        <v>#REF!</v>
      </c>
      <c r="D593" s="14"/>
      <c r="E593" s="14"/>
      <c r="F593" s="14"/>
      <c r="G593" s="14"/>
      <c r="H593" s="3"/>
      <c r="I593" s="3"/>
      <c r="J593" s="3"/>
      <c r="K593" s="3"/>
      <c r="L593" s="3"/>
      <c r="M593" s="3"/>
      <c r="N593" s="3"/>
    </row>
    <row r="594" spans="1:14">
      <c r="A594" s="43" t="s">
        <v>220</v>
      </c>
      <c r="B594" s="26" t="e">
        <f>#REF!</f>
        <v>#REF!</v>
      </c>
      <c r="C594" s="26" t="e">
        <f>#REF!</f>
        <v>#REF!</v>
      </c>
      <c r="D594" s="14"/>
      <c r="E594" s="14"/>
      <c r="F594" s="14"/>
      <c r="G594" s="14"/>
      <c r="H594" s="3"/>
      <c r="I594" s="3"/>
      <c r="J594" s="3"/>
      <c r="K594" s="3"/>
      <c r="L594" s="3"/>
      <c r="M594" s="3"/>
      <c r="N594" s="3"/>
    </row>
    <row r="595" spans="1:14">
      <c r="A595" s="43" t="s">
        <v>221</v>
      </c>
      <c r="B595" s="26" t="e">
        <f>#REF!</f>
        <v>#REF!</v>
      </c>
      <c r="C595" s="26" t="e">
        <f>#REF!</f>
        <v>#REF!</v>
      </c>
      <c r="D595" s="14"/>
      <c r="E595" s="14"/>
      <c r="F595" s="14"/>
      <c r="G595" s="14"/>
      <c r="H595" s="3"/>
      <c r="I595" s="3"/>
      <c r="J595" s="3"/>
      <c r="K595" s="3"/>
      <c r="L595" s="3"/>
      <c r="M595" s="3"/>
      <c r="N595" s="3"/>
    </row>
    <row r="596" spans="1:14">
      <c r="A596" s="43" t="s">
        <v>222</v>
      </c>
      <c r="B596" s="26" t="e">
        <f>#REF!</f>
        <v>#REF!</v>
      </c>
      <c r="C596" s="26" t="e">
        <f>#REF!</f>
        <v>#REF!</v>
      </c>
      <c r="D596" s="14"/>
      <c r="E596" s="14"/>
      <c r="F596" s="14"/>
      <c r="G596" s="14"/>
      <c r="H596" s="3"/>
      <c r="I596" s="3"/>
      <c r="J596" s="3"/>
      <c r="K596" s="3"/>
      <c r="L596" s="3"/>
      <c r="M596" s="3"/>
      <c r="N596" s="3"/>
    </row>
    <row r="597" spans="1:14">
      <c r="A597" s="45" t="s">
        <v>223</v>
      </c>
      <c r="B597" s="26" t="e">
        <f>#REF!</f>
        <v>#REF!</v>
      </c>
      <c r="C597" s="26" t="e">
        <f>#REF!</f>
        <v>#REF!</v>
      </c>
      <c r="D597" s="53"/>
      <c r="E597" s="53"/>
      <c r="F597" s="53"/>
      <c r="G597" s="53"/>
      <c r="H597" s="39"/>
      <c r="I597" s="39"/>
      <c r="J597" s="39"/>
      <c r="K597" s="39"/>
      <c r="L597" s="39"/>
      <c r="M597" s="39"/>
      <c r="N597" s="39"/>
    </row>
    <row r="598" spans="1:14">
      <c r="A598" s="43" t="s">
        <v>224</v>
      </c>
      <c r="B598" s="26" t="e">
        <f>#REF!</f>
        <v>#REF!</v>
      </c>
      <c r="C598" s="26" t="e">
        <f>#REF!</f>
        <v>#REF!</v>
      </c>
      <c r="D598" s="14"/>
      <c r="E598" s="14"/>
      <c r="F598" s="14"/>
      <c r="G598" s="14"/>
      <c r="H598" s="3"/>
      <c r="I598" s="3"/>
      <c r="J598" s="3"/>
      <c r="K598" s="3"/>
      <c r="L598" s="3"/>
    </row>
    <row r="599" spans="1:14">
      <c r="A599" s="43" t="s">
        <v>225</v>
      </c>
      <c r="B599" s="26" t="e">
        <f>#REF!</f>
        <v>#REF!</v>
      </c>
      <c r="C599" s="26" t="e">
        <f>#REF!</f>
        <v>#REF!</v>
      </c>
      <c r="D599" s="14"/>
      <c r="E599" s="14"/>
      <c r="F599" s="14"/>
      <c r="G599" s="14"/>
      <c r="H599" s="3"/>
      <c r="I599" s="3"/>
      <c r="J599" s="3"/>
      <c r="K599" s="3"/>
      <c r="L599" s="3"/>
    </row>
    <row r="600" spans="1:14">
      <c r="A600" s="45" t="s">
        <v>341</v>
      </c>
      <c r="B600" s="26" t="e">
        <f>#REF!</f>
        <v>#REF!</v>
      </c>
      <c r="C600" s="26" t="e">
        <f>#REF!</f>
        <v>#REF!</v>
      </c>
      <c r="D600" s="53"/>
      <c r="E600" s="53"/>
      <c r="F600" s="53"/>
      <c r="G600" s="53"/>
      <c r="H600" s="39"/>
      <c r="I600" s="39"/>
      <c r="J600" s="39"/>
      <c r="K600" s="39"/>
      <c r="L600" s="39"/>
      <c r="M600" s="39"/>
      <c r="N600" s="39"/>
    </row>
    <row r="601" spans="1:14">
      <c r="A601" s="43" t="s">
        <v>342</v>
      </c>
      <c r="B601" s="26" t="e">
        <f>#REF!</f>
        <v>#REF!</v>
      </c>
      <c r="C601" s="26" t="e">
        <f>#REF!</f>
        <v>#REF!</v>
      </c>
      <c r="D601" s="14"/>
      <c r="E601" s="14"/>
      <c r="F601" s="14"/>
      <c r="G601" s="14"/>
      <c r="H601" s="3"/>
      <c r="I601" s="3"/>
      <c r="J601" s="3"/>
      <c r="K601" s="3"/>
      <c r="L601" s="3"/>
      <c r="M601" s="3"/>
      <c r="N601" s="3"/>
    </row>
    <row r="602" spans="1:14">
      <c r="A602" s="43" t="s">
        <v>343</v>
      </c>
      <c r="B602" s="26" t="e">
        <f>#REF!</f>
        <v>#REF!</v>
      </c>
      <c r="C602" s="26" t="e">
        <f>#REF!</f>
        <v>#REF!</v>
      </c>
      <c r="D602" s="14"/>
      <c r="E602" s="14"/>
      <c r="F602" s="14"/>
      <c r="G602" s="14"/>
      <c r="H602" s="3"/>
      <c r="I602" s="3"/>
      <c r="J602" s="3"/>
      <c r="K602" s="3"/>
      <c r="L602" s="3"/>
      <c r="M602" s="3"/>
      <c r="N602" s="3"/>
    </row>
    <row r="603" spans="1:14">
      <c r="A603" s="43" t="s">
        <v>344</v>
      </c>
      <c r="B603" s="26" t="e">
        <f>#REF!</f>
        <v>#REF!</v>
      </c>
      <c r="C603" s="26" t="e">
        <f>#REF!</f>
        <v>#REF!</v>
      </c>
      <c r="D603" s="14"/>
      <c r="E603" s="14"/>
      <c r="F603" s="14"/>
      <c r="G603" s="14"/>
      <c r="H603" s="3"/>
      <c r="I603" s="3"/>
      <c r="J603" s="3"/>
      <c r="K603" s="3"/>
      <c r="L603" s="3"/>
      <c r="M603" s="3"/>
      <c r="N603" s="3"/>
    </row>
    <row r="604" spans="1:14">
      <c r="A604" s="43" t="s">
        <v>347</v>
      </c>
      <c r="B604" s="26" t="e">
        <f>#REF!</f>
        <v>#REF!</v>
      </c>
      <c r="C604" s="26" t="e">
        <f>#REF!</f>
        <v>#REF!</v>
      </c>
      <c r="D604" s="14"/>
      <c r="E604" s="14"/>
      <c r="F604" s="14"/>
      <c r="G604" s="14"/>
      <c r="H604" s="3"/>
      <c r="I604" s="3"/>
      <c r="J604" s="3"/>
      <c r="K604" s="3"/>
      <c r="L604" s="3"/>
      <c r="M604" s="3"/>
      <c r="N604" s="3"/>
    </row>
    <row r="605" spans="1:14">
      <c r="A605" s="43" t="s">
        <v>348</v>
      </c>
      <c r="B605" s="26" t="e">
        <f>#REF!</f>
        <v>#REF!</v>
      </c>
      <c r="C605" s="26" t="e">
        <f>#REF!</f>
        <v>#REF!</v>
      </c>
      <c r="D605" s="14"/>
      <c r="E605" s="14"/>
      <c r="F605" s="14"/>
      <c r="G605" s="14"/>
      <c r="H605" s="3"/>
      <c r="I605" s="3"/>
      <c r="J605" s="3"/>
      <c r="K605" s="3"/>
      <c r="L605" s="3"/>
      <c r="M605" s="3"/>
      <c r="N605" s="3"/>
    </row>
    <row r="606" spans="1:14">
      <c r="A606" s="43" t="s">
        <v>345</v>
      </c>
      <c r="B606" s="26" t="e">
        <f>#REF!</f>
        <v>#REF!</v>
      </c>
      <c r="C606" s="26" t="e">
        <f>#REF!</f>
        <v>#REF!</v>
      </c>
      <c r="D606" s="14"/>
      <c r="E606" s="14"/>
      <c r="F606" s="14"/>
      <c r="G606" s="14"/>
      <c r="H606" s="3"/>
      <c r="I606" s="3"/>
      <c r="J606" s="3"/>
      <c r="K606" s="3"/>
      <c r="L606" s="3"/>
      <c r="M606" s="3"/>
      <c r="N606" s="3"/>
    </row>
    <row r="607" spans="1:14">
      <c r="A607" s="45" t="s">
        <v>346</v>
      </c>
      <c r="B607" s="26" t="e">
        <f>#REF!</f>
        <v>#REF!</v>
      </c>
      <c r="C607" s="26" t="e">
        <f>#REF!</f>
        <v>#REF!</v>
      </c>
      <c r="D607" s="53"/>
      <c r="E607" s="53"/>
      <c r="F607" s="53"/>
      <c r="G607" s="53"/>
      <c r="H607" s="39"/>
      <c r="I607" s="39"/>
      <c r="J607" s="39"/>
      <c r="K607" s="39"/>
      <c r="L607" s="39"/>
      <c r="M607" s="39"/>
      <c r="N607" s="39"/>
    </row>
    <row r="608" spans="1:14" ht="22.5">
      <c r="A608" s="86"/>
      <c r="B608" s="42" t="s">
        <v>317</v>
      </c>
      <c r="C608" s="74" t="s">
        <v>338</v>
      </c>
      <c r="D608" s="64">
        <f>SUM(D588:D607)</f>
        <v>0</v>
      </c>
      <c r="E608" s="64">
        <f t="shared" ref="E608:F608" si="44">SUM(E588:E607)</f>
        <v>0</v>
      </c>
      <c r="F608" s="64">
        <f t="shared" si="44"/>
        <v>0</v>
      </c>
      <c r="G608" s="64">
        <f>SUM(G588:G607)</f>
        <v>0</v>
      </c>
      <c r="H608" s="3"/>
      <c r="I608" s="3"/>
      <c r="J608" s="3"/>
      <c r="K608" s="3"/>
      <c r="L608" s="3"/>
    </row>
    <row r="609" spans="1:14" ht="22.5">
      <c r="A609" s="132" t="s">
        <v>322</v>
      </c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</row>
    <row r="610" spans="1:14" ht="52.5" customHeight="1">
      <c r="A610" s="199" t="s">
        <v>323</v>
      </c>
      <c r="B610" s="199"/>
      <c r="C610" s="199"/>
      <c r="D610" s="199"/>
      <c r="E610" s="199"/>
      <c r="F610" s="199"/>
      <c r="G610" s="199"/>
      <c r="H610" s="199"/>
      <c r="I610" s="199"/>
      <c r="J610" s="132"/>
      <c r="K610" s="132"/>
      <c r="L610" s="132"/>
      <c r="M610" s="132"/>
      <c r="N610" s="132"/>
    </row>
    <row r="611" spans="1:14">
      <c r="A611" s="48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</row>
    <row r="612" spans="1:14">
      <c r="A612" s="4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>
      <c r="A613" s="4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>
      <c r="A614" s="134" t="s">
        <v>324</v>
      </c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</row>
    <row r="615" spans="1:14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</row>
    <row r="616" spans="1:14" ht="45" customHeight="1">
      <c r="A616" s="45" t="s">
        <v>10</v>
      </c>
      <c r="B616" s="24" t="s">
        <v>325</v>
      </c>
      <c r="C616" s="24" t="s">
        <v>326</v>
      </c>
      <c r="D616" s="24" t="s">
        <v>327</v>
      </c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>
      <c r="A617" s="43" t="s">
        <v>186</v>
      </c>
      <c r="B617" s="8">
        <v>2</v>
      </c>
      <c r="C617" s="8">
        <v>3</v>
      </c>
      <c r="D617" s="8">
        <v>4</v>
      </c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206.25">
      <c r="A618" s="43" t="s">
        <v>186</v>
      </c>
      <c r="B618" s="169" t="str">
        <f>D36</f>
        <v xml:space="preserve">строительство газопровода  в д. Садовая </v>
      </c>
      <c r="C618" s="17" t="s">
        <v>590</v>
      </c>
      <c r="D618" s="17" t="s">
        <v>594</v>
      </c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>
      <c r="A619" s="45" t="s">
        <v>189</v>
      </c>
      <c r="B619" s="26">
        <f>D37</f>
        <v>0</v>
      </c>
      <c r="C619" s="53"/>
      <c r="D619" s="53" t="s">
        <v>591</v>
      </c>
      <c r="E619" s="39"/>
      <c r="F619" s="39"/>
      <c r="G619" s="39"/>
      <c r="H619" s="39"/>
      <c r="I619" s="39"/>
      <c r="J619" s="39"/>
      <c r="K619" s="39"/>
      <c r="L619" s="39"/>
      <c r="M619" s="39"/>
      <c r="N619" s="39"/>
    </row>
    <row r="620" spans="1:14">
      <c r="A620" s="43" t="s">
        <v>188</v>
      </c>
      <c r="B620" s="26" t="e">
        <f>#REF!</f>
        <v>#REF!</v>
      </c>
      <c r="C620" s="14"/>
      <c r="D620" s="14"/>
      <c r="E620" s="3"/>
      <c r="F620" s="3"/>
      <c r="G620" s="3"/>
      <c r="H620" s="3"/>
      <c r="I620" s="3"/>
      <c r="J620" s="3"/>
    </row>
    <row r="621" spans="1:14">
      <c r="A621" s="8">
        <v>4</v>
      </c>
      <c r="B621" s="26" t="e">
        <f>#REF!</f>
        <v>#REF!</v>
      </c>
      <c r="C621" s="14"/>
      <c r="D621" s="14"/>
      <c r="E621" s="3"/>
      <c r="F621" s="3"/>
      <c r="G621" s="3"/>
      <c r="H621" s="3"/>
      <c r="I621" s="3"/>
      <c r="J621" s="3"/>
    </row>
    <row r="622" spans="1:14">
      <c r="A622" s="8">
        <v>5</v>
      </c>
      <c r="B622" s="26" t="e">
        <f>#REF!</f>
        <v>#REF!</v>
      </c>
      <c r="C622" s="14"/>
      <c r="D622" s="14"/>
      <c r="E622" s="3"/>
      <c r="F622" s="3"/>
      <c r="G622" s="3"/>
      <c r="H622" s="3"/>
      <c r="I622" s="3"/>
      <c r="J622" s="3"/>
    </row>
    <row r="623" spans="1:14">
      <c r="A623" s="43" t="s">
        <v>219</v>
      </c>
      <c r="B623" s="26" t="e">
        <f>#REF!</f>
        <v>#REF!</v>
      </c>
      <c r="C623" s="14"/>
      <c r="D623" s="14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>
      <c r="A624" s="43" t="s">
        <v>220</v>
      </c>
      <c r="B624" s="26" t="e">
        <f>#REF!</f>
        <v>#REF!</v>
      </c>
      <c r="C624" s="14"/>
      <c r="D624" s="14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>
      <c r="A625" s="45" t="s">
        <v>221</v>
      </c>
      <c r="B625" s="26" t="e">
        <f>#REF!</f>
        <v>#REF!</v>
      </c>
      <c r="C625" s="53"/>
      <c r="D625" s="53"/>
      <c r="E625" s="39"/>
      <c r="F625" s="39"/>
      <c r="G625" s="39"/>
      <c r="H625" s="39"/>
      <c r="I625" s="39"/>
      <c r="J625" s="39"/>
      <c r="K625" s="39"/>
      <c r="L625" s="39"/>
      <c r="M625" s="39"/>
      <c r="N625" s="39"/>
    </row>
    <row r="626" spans="1:14">
      <c r="A626" s="43" t="s">
        <v>222</v>
      </c>
      <c r="B626" s="26" t="e">
        <f>#REF!</f>
        <v>#REF!</v>
      </c>
      <c r="C626" s="14"/>
      <c r="D626" s="14"/>
      <c r="E626" s="3"/>
      <c r="F626" s="3"/>
      <c r="G626" s="3"/>
      <c r="H626" s="3"/>
      <c r="I626" s="3"/>
      <c r="J626" s="3"/>
    </row>
    <row r="627" spans="1:14">
      <c r="A627" s="8">
        <v>10</v>
      </c>
      <c r="B627" s="26" t="e">
        <f>#REF!</f>
        <v>#REF!</v>
      </c>
      <c r="C627" s="14"/>
      <c r="D627" s="14"/>
      <c r="E627" s="3"/>
      <c r="F627" s="3"/>
      <c r="G627" s="3"/>
      <c r="H627" s="3"/>
      <c r="I627" s="3"/>
      <c r="J627" s="3"/>
    </row>
    <row r="628" spans="1:14">
      <c r="A628" s="43" t="s">
        <v>224</v>
      </c>
      <c r="B628" s="26" t="e">
        <f>#REF!</f>
        <v>#REF!</v>
      </c>
      <c r="C628" s="14"/>
      <c r="D628" s="14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>
      <c r="A629" s="45" t="s">
        <v>225</v>
      </c>
      <c r="B629" s="26" t="e">
        <f>#REF!</f>
        <v>#REF!</v>
      </c>
      <c r="C629" s="53"/>
      <c r="D629" s="53"/>
      <c r="E629" s="39"/>
      <c r="F629" s="39"/>
      <c r="G629" s="39"/>
      <c r="H629" s="39"/>
      <c r="I629" s="39"/>
      <c r="J629" s="39"/>
      <c r="K629" s="39"/>
      <c r="L629" s="39"/>
      <c r="M629" s="39"/>
      <c r="N629" s="39"/>
    </row>
    <row r="630" spans="1:14">
      <c r="A630" s="43" t="s">
        <v>341</v>
      </c>
      <c r="B630" s="26" t="e">
        <f>#REF!</f>
        <v>#REF!</v>
      </c>
      <c r="C630" s="14"/>
      <c r="D630" s="14"/>
      <c r="E630" s="3"/>
      <c r="F630" s="3"/>
      <c r="G630" s="3"/>
      <c r="H630" s="3"/>
      <c r="I630" s="3"/>
      <c r="J630" s="3"/>
    </row>
    <row r="631" spans="1:14">
      <c r="A631" s="8">
        <v>14</v>
      </c>
      <c r="B631" s="26" t="e">
        <f>#REF!</f>
        <v>#REF!</v>
      </c>
      <c r="C631" s="14"/>
      <c r="D631" s="14"/>
      <c r="E631" s="3"/>
      <c r="F631" s="3"/>
      <c r="G631" s="3"/>
      <c r="H631" s="3"/>
      <c r="I631" s="3"/>
      <c r="J631" s="3"/>
    </row>
    <row r="632" spans="1:14">
      <c r="A632" s="8">
        <v>15</v>
      </c>
      <c r="B632" s="26" t="e">
        <f>#REF!</f>
        <v>#REF!</v>
      </c>
      <c r="C632" s="14"/>
      <c r="D632" s="14"/>
      <c r="E632" s="3"/>
      <c r="F632" s="3"/>
      <c r="G632" s="3"/>
      <c r="H632" s="3"/>
      <c r="I632" s="3"/>
      <c r="J632" s="3"/>
    </row>
    <row r="633" spans="1:14">
      <c r="A633" s="43" t="s">
        <v>344</v>
      </c>
      <c r="B633" s="26" t="e">
        <f>#REF!</f>
        <v>#REF!</v>
      </c>
      <c r="C633" s="14"/>
      <c r="D633" s="14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>
      <c r="A634" s="43" t="s">
        <v>347</v>
      </c>
      <c r="B634" s="26" t="e">
        <f>#REF!</f>
        <v>#REF!</v>
      </c>
      <c r="C634" s="14"/>
      <c r="D634" s="14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>
      <c r="A635" s="45" t="s">
        <v>348</v>
      </c>
      <c r="B635" s="26" t="e">
        <f>#REF!</f>
        <v>#REF!</v>
      </c>
      <c r="C635" s="53"/>
      <c r="D635" s="53"/>
      <c r="E635" s="39"/>
      <c r="F635" s="39"/>
      <c r="G635" s="39"/>
      <c r="H635" s="39"/>
      <c r="I635" s="39"/>
      <c r="J635" s="39"/>
      <c r="K635" s="39"/>
      <c r="L635" s="39"/>
      <c r="M635" s="39"/>
      <c r="N635" s="39"/>
    </row>
    <row r="636" spans="1:14">
      <c r="A636" s="43" t="s">
        <v>345</v>
      </c>
      <c r="B636" s="26" t="e">
        <f>#REF!</f>
        <v>#REF!</v>
      </c>
      <c r="C636" s="14"/>
      <c r="D636" s="14"/>
      <c r="E636" s="3"/>
      <c r="F636" s="3"/>
      <c r="G636" s="3"/>
      <c r="H636" s="3"/>
      <c r="I636" s="3"/>
      <c r="J636" s="3"/>
    </row>
    <row r="637" spans="1:14">
      <c r="A637" s="8">
        <v>20</v>
      </c>
      <c r="B637" s="26" t="e">
        <f>#REF!</f>
        <v>#REF!</v>
      </c>
      <c r="C637" s="14"/>
      <c r="D637" s="14"/>
      <c r="E637" s="3"/>
      <c r="F637" s="3"/>
      <c r="G637" s="3"/>
      <c r="H637" s="3"/>
      <c r="I637" s="3"/>
      <c r="J637" s="3"/>
    </row>
  </sheetData>
  <mergeCells count="46">
    <mergeCell ref="C154:C156"/>
    <mergeCell ref="C152:C153"/>
    <mergeCell ref="D152:D153"/>
    <mergeCell ref="A496:J497"/>
    <mergeCell ref="D154:D156"/>
    <mergeCell ref="C159:C161"/>
    <mergeCell ref="D159:D161"/>
    <mergeCell ref="C162:C163"/>
    <mergeCell ref="D162:D163"/>
    <mergeCell ref="A500:J500"/>
    <mergeCell ref="A610:I610"/>
    <mergeCell ref="A129:K129"/>
    <mergeCell ref="A131:K132"/>
    <mergeCell ref="A250:J250"/>
    <mergeCell ref="A413:L413"/>
    <mergeCell ref="A445:J445"/>
    <mergeCell ref="A472:N472"/>
    <mergeCell ref="A240:N240"/>
    <mergeCell ref="A244:N244"/>
    <mergeCell ref="A237:N237"/>
    <mergeCell ref="A238:N238"/>
    <mergeCell ref="A239:N239"/>
    <mergeCell ref="A147:N147"/>
    <mergeCell ref="B152:B158"/>
    <mergeCell ref="B159:B167"/>
    <mergeCell ref="A109:I109"/>
    <mergeCell ref="A117:J117"/>
    <mergeCell ref="A121:J121"/>
    <mergeCell ref="A126:K126"/>
    <mergeCell ref="A128:K128"/>
    <mergeCell ref="F1:G4"/>
    <mergeCell ref="A20:G20"/>
    <mergeCell ref="D42:G42"/>
    <mergeCell ref="C43:G43"/>
    <mergeCell ref="A30:G30"/>
    <mergeCell ref="A38:H38"/>
    <mergeCell ref="A39:H39"/>
    <mergeCell ref="A40:H40"/>
    <mergeCell ref="A64:H64"/>
    <mergeCell ref="A99:J99"/>
    <mergeCell ref="A103:J103"/>
    <mergeCell ref="A108:I108"/>
    <mergeCell ref="F6:G6"/>
    <mergeCell ref="B82:B83"/>
    <mergeCell ref="A82:A83"/>
    <mergeCell ref="B84:B85"/>
  </mergeCells>
  <phoneticPr fontId="7" type="noConversion"/>
  <pageMargins left="0.23622047244094491" right="0.23622047244094491" top="0.39370078740157483" bottom="0.74803149606299213" header="0.31496062992125984" footer="0.31496062992125984"/>
  <pageSetup paperSize="9" scale="33" orientation="landscape" r:id="rId1"/>
  <rowBreaks count="16" manualBreakCount="16">
    <brk id="41" min="1" max="21" man="1"/>
    <brk id="57" min="1" max="21" man="1"/>
    <brk id="89" min="1" max="21" man="1"/>
    <brk id="102" min="1" max="21" man="1"/>
    <brk id="111" min="1" max="21" man="1"/>
    <brk id="119" min="1" max="21" man="1"/>
    <brk id="134" min="1" max="21" man="1"/>
    <brk id="171" min="1" max="21" man="1"/>
    <brk id="233" min="1" max="21" man="1"/>
    <brk id="278" min="1" max="21" man="1"/>
    <brk id="334" min="1" max="21" man="1"/>
    <brk id="400" min="1" max="21" man="1"/>
    <brk id="445" min="1" max="21" man="1"/>
    <brk id="498" min="1" max="21" man="1"/>
    <brk id="554" min="1" max="21" man="1"/>
    <brk id="612" min="1" max="2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'Отраслевые направления '!$A$1:$A$6</xm:f>
          </x14:formula1>
          <xm:sqref>D95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E54"/>
  <sheetViews>
    <sheetView zoomScale="60" zoomScaleNormal="60" workbookViewId="0">
      <selection activeCell="F62" sqref="F62"/>
    </sheetView>
  </sheetViews>
  <sheetFormatPr defaultRowHeight="15"/>
  <cols>
    <col min="1" max="1" width="18.7109375" bestFit="1" customWidth="1"/>
    <col min="2" max="2" width="45.28515625" bestFit="1" customWidth="1"/>
    <col min="3" max="3" width="24.85546875" bestFit="1" customWidth="1"/>
    <col min="4" max="4" width="16.85546875" bestFit="1" customWidth="1"/>
    <col min="5" max="5" width="42.5703125" bestFit="1" customWidth="1"/>
    <col min="6" max="7" width="23.7109375" bestFit="1" customWidth="1"/>
    <col min="8" max="8" width="27.140625" bestFit="1" customWidth="1"/>
    <col min="9" max="9" width="18.28515625" bestFit="1" customWidth="1"/>
    <col min="10" max="10" width="23.28515625" customWidth="1"/>
    <col min="11" max="11" width="45.85546875" bestFit="1" customWidth="1"/>
    <col min="12" max="12" width="24.140625" bestFit="1" customWidth="1"/>
    <col min="13" max="13" width="24.7109375" bestFit="1" customWidth="1"/>
    <col min="14" max="14" width="33" bestFit="1" customWidth="1"/>
    <col min="15" max="15" width="24.42578125" bestFit="1" customWidth="1"/>
    <col min="16" max="16" width="23.42578125" bestFit="1" customWidth="1"/>
    <col min="17" max="17" width="79.7109375" bestFit="1" customWidth="1"/>
    <col min="18" max="18" width="17.140625" bestFit="1" customWidth="1"/>
    <col min="19" max="19" width="15.28515625" bestFit="1" customWidth="1"/>
    <col min="20" max="20" width="37.140625" bestFit="1" customWidth="1"/>
    <col min="21" max="21" width="17.140625" bestFit="1" customWidth="1"/>
    <col min="22" max="22" width="14.85546875" bestFit="1" customWidth="1"/>
    <col min="23" max="23" width="46.85546875" bestFit="1" customWidth="1"/>
    <col min="24" max="25" width="12.140625" bestFit="1" customWidth="1"/>
    <col min="26" max="26" width="38.140625" bestFit="1" customWidth="1"/>
    <col min="27" max="27" width="66.42578125" bestFit="1" customWidth="1"/>
    <col min="28" max="28" width="28.140625" bestFit="1" customWidth="1"/>
    <col min="29" max="29" width="14.85546875" bestFit="1" customWidth="1"/>
    <col min="30" max="30" width="62.42578125" bestFit="1" customWidth="1"/>
    <col min="31" max="31" width="22" customWidth="1"/>
  </cols>
  <sheetData>
    <row r="1" spans="1:22" ht="18.75">
      <c r="A1" s="199" t="s">
        <v>328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2"/>
      <c r="P1" s="2"/>
      <c r="Q1" s="2"/>
      <c r="R1" s="2"/>
      <c r="S1" s="2"/>
      <c r="T1" s="2"/>
      <c r="U1" s="2"/>
      <c r="V1" s="2"/>
    </row>
    <row r="2" spans="1:22" ht="18.7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2"/>
      <c r="P2" s="2"/>
      <c r="Q2" s="2"/>
      <c r="R2" s="2"/>
      <c r="S2" s="2"/>
      <c r="T2" s="2"/>
      <c r="U2" s="2"/>
      <c r="V2" s="2"/>
    </row>
    <row r="3" spans="1:22" ht="187.5">
      <c r="A3" s="45" t="s">
        <v>329</v>
      </c>
      <c r="B3" s="131" t="s">
        <v>330</v>
      </c>
      <c r="C3" s="82" t="s">
        <v>78</v>
      </c>
      <c r="D3" s="82" t="s">
        <v>79</v>
      </c>
      <c r="E3" s="82" t="s">
        <v>331</v>
      </c>
      <c r="F3" s="82" t="s">
        <v>91</v>
      </c>
      <c r="G3" s="82" t="s">
        <v>332</v>
      </c>
      <c r="H3" s="82" t="s">
        <v>333</v>
      </c>
      <c r="I3" s="82" t="s">
        <v>482</v>
      </c>
      <c r="J3" s="82" t="s">
        <v>334</v>
      </c>
      <c r="K3" s="82" t="s">
        <v>335</v>
      </c>
      <c r="L3" s="82" t="s">
        <v>355</v>
      </c>
      <c r="M3" s="82" t="s">
        <v>356</v>
      </c>
      <c r="N3" s="82" t="s">
        <v>357</v>
      </c>
      <c r="O3" s="82" t="s">
        <v>358</v>
      </c>
      <c r="P3" s="82" t="s">
        <v>359</v>
      </c>
      <c r="Q3" s="82" t="s">
        <v>336</v>
      </c>
      <c r="R3" s="2"/>
      <c r="S3" s="2"/>
      <c r="T3" s="2"/>
      <c r="U3" s="2"/>
      <c r="V3" s="2"/>
    </row>
    <row r="4" spans="1:22" ht="18.7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  <c r="M4" s="8">
        <v>13</v>
      </c>
      <c r="N4" s="8">
        <v>14</v>
      </c>
      <c r="O4" s="8">
        <v>15</v>
      </c>
      <c r="P4" s="8">
        <v>16</v>
      </c>
      <c r="Q4" s="8">
        <v>17</v>
      </c>
      <c r="R4" s="2"/>
      <c r="S4" s="2"/>
      <c r="T4" s="2"/>
      <c r="U4" s="2"/>
      <c r="V4" s="2"/>
    </row>
    <row r="5" spans="1:22" ht="18.75">
      <c r="A5" s="42"/>
      <c r="B5" s="59" t="s">
        <v>337</v>
      </c>
      <c r="C5" s="8" t="s">
        <v>338</v>
      </c>
      <c r="D5" s="8" t="s">
        <v>338</v>
      </c>
      <c r="E5" s="54">
        <f>ПАСПОРТ!G96-ПАСПОРТ!F96+1</f>
        <v>1</v>
      </c>
      <c r="F5" s="8" t="s">
        <v>338</v>
      </c>
      <c r="G5" s="8" t="s">
        <v>338</v>
      </c>
      <c r="H5" s="148" t="s">
        <v>338</v>
      </c>
      <c r="I5" s="148" t="s">
        <v>338</v>
      </c>
      <c r="J5" s="64">
        <f>(ПАСПОРТ!I139+ПАСПОРТ!N139+ПАСПОРТ!S139)/(ПАСПОРТ!E139+ПАСПОРТ!J139+ПАСПОРТ!O139)</f>
        <v>2.0002298036585677E-2</v>
      </c>
      <c r="K5" s="64">
        <f>SUM(ПАСПОРТ!E125:E125)/(SUM(ПАСПОРТ!E125:E125)+SUM(ПАСПОРТ!I125:I125))</f>
        <v>0.32203389830508472</v>
      </c>
      <c r="L5" s="64">
        <f>(ПАСПОРТ!C191/ПАСПОРТ!C189)</f>
        <v>0.75</v>
      </c>
      <c r="M5" s="64" t="e">
        <f>ПАСПОРТ!F608/ПАСПОРТ!D608</f>
        <v>#DIV/0!</v>
      </c>
      <c r="N5" s="64">
        <f>ПАСПОРТ!C190/ПАСПОРТ!C178</f>
        <v>0.375</v>
      </c>
      <c r="O5" s="64">
        <f>ПАСПОРТ!C249/ПАСПОРТ!E249</f>
        <v>0.66516672074812233</v>
      </c>
      <c r="P5" s="64">
        <f>SUM(ПАСПОРТ!G554,ПАСПОРТ!H554,ПАСПОРТ!I554)</f>
        <v>0</v>
      </c>
      <c r="Q5" s="64" t="e">
        <f>AE33</f>
        <v>#VALUE!</v>
      </c>
      <c r="R5" s="2"/>
      <c r="S5" s="2"/>
      <c r="T5" s="2"/>
      <c r="U5" s="2"/>
      <c r="V5" s="2"/>
    </row>
    <row r="6" spans="1:22" ht="18.75">
      <c r="A6" s="74" t="s">
        <v>186</v>
      </c>
      <c r="B6" s="26" t="str">
        <f>ПАСПОРТ!D36</f>
        <v xml:space="preserve">строительство газопровода  в д. Садовая </v>
      </c>
      <c r="C6" s="26" t="str">
        <f>ПАСПОРТ!C95</f>
        <v xml:space="preserve">строительство </v>
      </c>
      <c r="D6" s="26" t="str">
        <f>ПАСПОРТ!D95</f>
        <v>Коммунальные структуры</v>
      </c>
      <c r="E6" s="26">
        <f>ПАСПОРТ!G95-ПАСПОРТ!F95+1</f>
        <v>1</v>
      </c>
      <c r="F6" s="26" t="str">
        <f>ПАСПОРТ!M95</f>
        <v>да</v>
      </c>
      <c r="G6" s="26" t="str">
        <f>ПАСПОРТ!N95</f>
        <v>да</v>
      </c>
      <c r="H6" s="26" t="str">
        <f>ПАСПОРТ!C107</f>
        <v>да</v>
      </c>
      <c r="I6" s="26" t="str">
        <f>ПАСПОРТ!G107</f>
        <v>положительное заключение о проверке достоверности определения сметной стоимости   № 53-1-1-2-010706-2020                        от 07.04.2020</v>
      </c>
      <c r="J6" s="8" t="s">
        <v>338</v>
      </c>
      <c r="K6" s="8" t="s">
        <v>338</v>
      </c>
      <c r="L6" s="8" t="s">
        <v>338</v>
      </c>
      <c r="M6" s="8" t="s">
        <v>338</v>
      </c>
      <c r="N6" s="8" t="s">
        <v>338</v>
      </c>
      <c r="O6" s="8" t="s">
        <v>338</v>
      </c>
      <c r="P6" s="8" t="s">
        <v>338</v>
      </c>
      <c r="Q6" s="8" t="s">
        <v>338</v>
      </c>
      <c r="R6" s="2"/>
      <c r="S6" s="2"/>
      <c r="T6" s="2"/>
      <c r="U6" s="2"/>
      <c r="V6" s="2"/>
    </row>
    <row r="7" spans="1:22" ht="18.75">
      <c r="A7" s="45" t="s">
        <v>189</v>
      </c>
      <c r="B7" s="26">
        <f>ПАСПОРТ!D37</f>
        <v>0</v>
      </c>
      <c r="C7" s="26" t="e">
        <f>ПАСПОРТ!#REF!</f>
        <v>#REF!</v>
      </c>
      <c r="D7" s="26" t="e">
        <f>ПАСПОРТ!#REF!</f>
        <v>#REF!</v>
      </c>
      <c r="E7" s="26" t="e">
        <f>ПАСПОРТ!#REF!-ПАСПОРТ!#REF!+1</f>
        <v>#REF!</v>
      </c>
      <c r="F7" s="26" t="e">
        <f>ПАСПОРТ!#REF!</f>
        <v>#REF!</v>
      </c>
      <c r="G7" s="26" t="e">
        <f>ПАСПОРТ!#REF!</f>
        <v>#REF!</v>
      </c>
      <c r="H7" s="26" t="e">
        <f>ПАСПОРТ!#REF!</f>
        <v>#REF!</v>
      </c>
      <c r="I7" s="26" t="e">
        <f>ПАСПОРТ!#REF!</f>
        <v>#REF!</v>
      </c>
      <c r="J7" s="82" t="s">
        <v>338</v>
      </c>
      <c r="K7" s="82" t="s">
        <v>338</v>
      </c>
      <c r="L7" s="82" t="s">
        <v>338</v>
      </c>
      <c r="M7" s="82" t="s">
        <v>338</v>
      </c>
      <c r="N7" s="82" t="s">
        <v>338</v>
      </c>
      <c r="O7" s="82" t="s">
        <v>338</v>
      </c>
      <c r="P7" s="82" t="s">
        <v>338</v>
      </c>
      <c r="Q7" s="82" t="s">
        <v>338</v>
      </c>
      <c r="R7" s="2"/>
      <c r="S7" s="2"/>
      <c r="T7" s="2"/>
      <c r="U7" s="2"/>
      <c r="V7" s="2"/>
    </row>
    <row r="8" spans="1:22" ht="18.75">
      <c r="A8" s="74" t="s">
        <v>188</v>
      </c>
      <c r="B8" s="26" t="e">
        <f>ПАСПОРТ!#REF!</f>
        <v>#REF!</v>
      </c>
      <c r="C8" s="26" t="e">
        <f>ПАСПОРТ!#REF!</f>
        <v>#REF!</v>
      </c>
      <c r="D8" s="26" t="e">
        <f>ПАСПОРТ!#REF!</f>
        <v>#REF!</v>
      </c>
      <c r="E8" s="26" t="e">
        <f>ПАСПОРТ!#REF!-ПАСПОРТ!#REF!+1</f>
        <v>#REF!</v>
      </c>
      <c r="F8" s="26" t="e">
        <f>ПАСПОРТ!#REF!</f>
        <v>#REF!</v>
      </c>
      <c r="G8" s="26" t="e">
        <f>ПАСПОРТ!#REF!</f>
        <v>#REF!</v>
      </c>
      <c r="H8" s="26" t="e">
        <f>ПАСПОРТ!#REF!</f>
        <v>#REF!</v>
      </c>
      <c r="I8" s="26" t="e">
        <f>ПАСПОРТ!#REF!</f>
        <v>#REF!</v>
      </c>
      <c r="J8" s="82" t="s">
        <v>338</v>
      </c>
      <c r="K8" s="82" t="s">
        <v>338</v>
      </c>
      <c r="L8" s="82" t="s">
        <v>338</v>
      </c>
      <c r="M8" s="82" t="s">
        <v>338</v>
      </c>
      <c r="N8" s="82" t="s">
        <v>338</v>
      </c>
      <c r="O8" s="82" t="s">
        <v>338</v>
      </c>
      <c r="P8" s="82" t="s">
        <v>338</v>
      </c>
      <c r="Q8" s="82" t="s">
        <v>338</v>
      </c>
      <c r="R8" s="2"/>
      <c r="S8" s="2"/>
      <c r="T8" s="2"/>
      <c r="U8" s="2"/>
      <c r="V8" s="2"/>
    </row>
    <row r="9" spans="1:22" ht="18.75">
      <c r="A9" s="45" t="s">
        <v>187</v>
      </c>
      <c r="B9" s="26" t="e">
        <f>ПАСПОРТ!#REF!</f>
        <v>#REF!</v>
      </c>
      <c r="C9" s="26" t="e">
        <f>ПАСПОРТ!#REF!</f>
        <v>#REF!</v>
      </c>
      <c r="D9" s="26" t="e">
        <f>ПАСПОРТ!#REF!</f>
        <v>#REF!</v>
      </c>
      <c r="E9" s="26" t="e">
        <f>ПАСПОРТ!#REF!-ПАСПОРТ!#REF!+1</f>
        <v>#REF!</v>
      </c>
      <c r="F9" s="26" t="e">
        <f>ПАСПОРТ!#REF!</f>
        <v>#REF!</v>
      </c>
      <c r="G9" s="26" t="e">
        <f>ПАСПОРТ!#REF!</f>
        <v>#REF!</v>
      </c>
      <c r="H9" s="26" t="e">
        <f>ПАСПОРТ!#REF!</f>
        <v>#REF!</v>
      </c>
      <c r="I9" s="26" t="e">
        <f>ПАСПОРТ!#REF!</f>
        <v>#REF!</v>
      </c>
      <c r="J9" s="8" t="s">
        <v>338</v>
      </c>
      <c r="K9" s="8" t="s">
        <v>338</v>
      </c>
      <c r="L9" s="8" t="s">
        <v>338</v>
      </c>
      <c r="M9" s="8" t="s">
        <v>338</v>
      </c>
      <c r="N9" s="8" t="s">
        <v>338</v>
      </c>
      <c r="O9" s="8" t="s">
        <v>338</v>
      </c>
      <c r="P9" s="8" t="s">
        <v>338</v>
      </c>
      <c r="Q9" s="8" t="s">
        <v>338</v>
      </c>
      <c r="R9" s="2"/>
      <c r="S9" s="2"/>
      <c r="T9" s="2"/>
      <c r="U9" s="2"/>
      <c r="V9" s="2"/>
    </row>
    <row r="10" spans="1:22" ht="18.75">
      <c r="A10" s="74" t="s">
        <v>218</v>
      </c>
      <c r="B10" s="26" t="e">
        <f>ПАСПОРТ!#REF!</f>
        <v>#REF!</v>
      </c>
      <c r="C10" s="26" t="e">
        <f>ПАСПОРТ!#REF!</f>
        <v>#REF!</v>
      </c>
      <c r="D10" s="26" t="e">
        <f>ПАСПОРТ!#REF!</f>
        <v>#REF!</v>
      </c>
      <c r="E10" s="26" t="e">
        <f>ПАСПОРТ!#REF!-ПАСПОРТ!#REF!+1</f>
        <v>#REF!</v>
      </c>
      <c r="F10" s="26" t="e">
        <f>ПАСПОРТ!#REF!</f>
        <v>#REF!</v>
      </c>
      <c r="G10" s="26" t="e">
        <f>ПАСПОРТ!#REF!</f>
        <v>#REF!</v>
      </c>
      <c r="H10" s="26" t="e">
        <f>ПАСПОРТ!#REF!</f>
        <v>#REF!</v>
      </c>
      <c r="I10" s="26" t="e">
        <f>ПАСПОРТ!#REF!</f>
        <v>#REF!</v>
      </c>
      <c r="J10" s="82" t="s">
        <v>338</v>
      </c>
      <c r="K10" s="82" t="s">
        <v>338</v>
      </c>
      <c r="L10" s="82" t="s">
        <v>338</v>
      </c>
      <c r="M10" s="82" t="s">
        <v>338</v>
      </c>
      <c r="N10" s="82" t="s">
        <v>338</v>
      </c>
      <c r="O10" s="82" t="s">
        <v>338</v>
      </c>
      <c r="P10" s="82" t="s">
        <v>338</v>
      </c>
      <c r="Q10" s="82" t="s">
        <v>338</v>
      </c>
      <c r="R10" s="2"/>
      <c r="S10" s="2"/>
      <c r="T10" s="2"/>
      <c r="U10" s="2"/>
      <c r="V10" s="2"/>
    </row>
    <row r="11" spans="1:22" ht="18.75">
      <c r="A11" s="45" t="s">
        <v>219</v>
      </c>
      <c r="B11" s="26" t="e">
        <f>ПАСПОРТ!#REF!</f>
        <v>#REF!</v>
      </c>
      <c r="C11" s="26" t="e">
        <f>ПАСПОРТ!#REF!</f>
        <v>#REF!</v>
      </c>
      <c r="D11" s="26" t="e">
        <f>ПАСПОРТ!#REF!</f>
        <v>#REF!</v>
      </c>
      <c r="E11" s="26" t="e">
        <f>ПАСПОРТ!#REF!-ПАСПОРТ!#REF!+1</f>
        <v>#REF!</v>
      </c>
      <c r="F11" s="26" t="e">
        <f>ПАСПОРТ!#REF!</f>
        <v>#REF!</v>
      </c>
      <c r="G11" s="26" t="e">
        <f>ПАСПОРТ!#REF!</f>
        <v>#REF!</v>
      </c>
      <c r="H11" s="26" t="e">
        <f>ПАСПОРТ!#REF!</f>
        <v>#REF!</v>
      </c>
      <c r="I11" s="26" t="e">
        <f>ПАСПОРТ!#REF!</f>
        <v>#REF!</v>
      </c>
      <c r="J11" s="82" t="s">
        <v>338</v>
      </c>
      <c r="K11" s="82" t="s">
        <v>338</v>
      </c>
      <c r="L11" s="82" t="s">
        <v>338</v>
      </c>
      <c r="M11" s="82" t="s">
        <v>338</v>
      </c>
      <c r="N11" s="82" t="s">
        <v>338</v>
      </c>
      <c r="O11" s="82" t="s">
        <v>338</v>
      </c>
      <c r="P11" s="82" t="s">
        <v>338</v>
      </c>
      <c r="Q11" s="82" t="s">
        <v>338</v>
      </c>
      <c r="R11" s="2"/>
      <c r="S11" s="2"/>
      <c r="T11" s="2"/>
      <c r="U11" s="2"/>
      <c r="V11" s="2"/>
    </row>
    <row r="12" spans="1:22" ht="18.75">
      <c r="A12" s="74" t="s">
        <v>220</v>
      </c>
      <c r="B12" s="26" t="e">
        <f>ПАСПОРТ!#REF!</f>
        <v>#REF!</v>
      </c>
      <c r="C12" s="26" t="e">
        <f>ПАСПОРТ!#REF!</f>
        <v>#REF!</v>
      </c>
      <c r="D12" s="26" t="e">
        <f>ПАСПОРТ!#REF!</f>
        <v>#REF!</v>
      </c>
      <c r="E12" s="26" t="e">
        <f>ПАСПОРТ!#REF!-ПАСПОРТ!#REF!+1</f>
        <v>#REF!</v>
      </c>
      <c r="F12" s="26" t="e">
        <f>ПАСПОРТ!#REF!</f>
        <v>#REF!</v>
      </c>
      <c r="G12" s="26" t="e">
        <f>ПАСПОРТ!#REF!</f>
        <v>#REF!</v>
      </c>
      <c r="H12" s="26" t="e">
        <f>ПАСПОРТ!#REF!</f>
        <v>#REF!</v>
      </c>
      <c r="I12" s="26" t="e">
        <f>ПАСПОРТ!#REF!</f>
        <v>#REF!</v>
      </c>
      <c r="J12" s="8" t="s">
        <v>338</v>
      </c>
      <c r="K12" s="8" t="s">
        <v>338</v>
      </c>
      <c r="L12" s="8" t="s">
        <v>338</v>
      </c>
      <c r="M12" s="8" t="s">
        <v>338</v>
      </c>
      <c r="N12" s="8" t="s">
        <v>338</v>
      </c>
      <c r="O12" s="8" t="s">
        <v>338</v>
      </c>
      <c r="P12" s="8" t="s">
        <v>338</v>
      </c>
      <c r="Q12" s="8" t="s">
        <v>338</v>
      </c>
      <c r="R12" s="2"/>
      <c r="S12" s="2"/>
      <c r="T12" s="2"/>
      <c r="U12" s="2"/>
      <c r="V12" s="2"/>
    </row>
    <row r="13" spans="1:22" ht="18.75">
      <c r="A13" s="45" t="s">
        <v>221</v>
      </c>
      <c r="B13" s="26" t="e">
        <f>ПАСПОРТ!#REF!</f>
        <v>#REF!</v>
      </c>
      <c r="C13" s="26" t="e">
        <f>ПАСПОРТ!#REF!</f>
        <v>#REF!</v>
      </c>
      <c r="D13" s="26" t="e">
        <f>ПАСПОРТ!#REF!</f>
        <v>#REF!</v>
      </c>
      <c r="E13" s="26" t="e">
        <f>ПАСПОРТ!#REF!-ПАСПОРТ!#REF!+1</f>
        <v>#REF!</v>
      </c>
      <c r="F13" s="26" t="e">
        <f>ПАСПОРТ!#REF!</f>
        <v>#REF!</v>
      </c>
      <c r="G13" s="26" t="e">
        <f>ПАСПОРТ!#REF!</f>
        <v>#REF!</v>
      </c>
      <c r="H13" s="26" t="e">
        <f>ПАСПОРТ!#REF!</f>
        <v>#REF!</v>
      </c>
      <c r="I13" s="26" t="e">
        <f>ПАСПОРТ!#REF!</f>
        <v>#REF!</v>
      </c>
      <c r="J13" s="82" t="s">
        <v>338</v>
      </c>
      <c r="K13" s="82" t="s">
        <v>338</v>
      </c>
      <c r="L13" s="82" t="s">
        <v>338</v>
      </c>
      <c r="M13" s="82" t="s">
        <v>338</v>
      </c>
      <c r="N13" s="82" t="s">
        <v>338</v>
      </c>
      <c r="O13" s="82" t="s">
        <v>338</v>
      </c>
      <c r="P13" s="82" t="s">
        <v>338</v>
      </c>
      <c r="Q13" s="82" t="s">
        <v>338</v>
      </c>
      <c r="R13" s="2"/>
      <c r="S13" s="2"/>
      <c r="T13" s="2"/>
      <c r="U13" s="2"/>
      <c r="V13" s="2"/>
    </row>
    <row r="14" spans="1:22" ht="18.75">
      <c r="A14" s="74" t="s">
        <v>222</v>
      </c>
      <c r="B14" s="26" t="e">
        <f>ПАСПОРТ!#REF!</f>
        <v>#REF!</v>
      </c>
      <c r="C14" s="26" t="e">
        <f>ПАСПОРТ!#REF!</f>
        <v>#REF!</v>
      </c>
      <c r="D14" s="26" t="e">
        <f>ПАСПОРТ!#REF!</f>
        <v>#REF!</v>
      </c>
      <c r="E14" s="26" t="e">
        <f>ПАСПОРТ!#REF!-ПАСПОРТ!#REF!+1</f>
        <v>#REF!</v>
      </c>
      <c r="F14" s="26" t="e">
        <f>ПАСПОРТ!#REF!</f>
        <v>#REF!</v>
      </c>
      <c r="G14" s="26" t="e">
        <f>ПАСПОРТ!#REF!</f>
        <v>#REF!</v>
      </c>
      <c r="H14" s="26" t="e">
        <f>ПАСПОРТ!#REF!</f>
        <v>#REF!</v>
      </c>
      <c r="I14" s="26" t="e">
        <f>ПАСПОРТ!#REF!</f>
        <v>#REF!</v>
      </c>
      <c r="J14" s="82" t="s">
        <v>338</v>
      </c>
      <c r="K14" s="82" t="s">
        <v>338</v>
      </c>
      <c r="L14" s="82" t="s">
        <v>338</v>
      </c>
      <c r="M14" s="82" t="s">
        <v>338</v>
      </c>
      <c r="N14" s="82" t="s">
        <v>338</v>
      </c>
      <c r="O14" s="82" t="s">
        <v>338</v>
      </c>
      <c r="P14" s="82" t="s">
        <v>338</v>
      </c>
      <c r="Q14" s="82" t="s">
        <v>338</v>
      </c>
      <c r="R14" s="2"/>
      <c r="S14" s="2"/>
      <c r="T14" s="2"/>
      <c r="U14" s="2"/>
      <c r="V14" s="2"/>
    </row>
    <row r="15" spans="1:22" ht="18.75">
      <c r="A15" s="45" t="s">
        <v>223</v>
      </c>
      <c r="B15" s="26" t="e">
        <f>ПАСПОРТ!#REF!</f>
        <v>#REF!</v>
      </c>
      <c r="C15" s="26" t="e">
        <f>ПАСПОРТ!#REF!</f>
        <v>#REF!</v>
      </c>
      <c r="D15" s="26" t="e">
        <f>ПАСПОРТ!#REF!</f>
        <v>#REF!</v>
      </c>
      <c r="E15" s="26" t="e">
        <f>ПАСПОРТ!#REF!-ПАСПОРТ!#REF!+1</f>
        <v>#REF!</v>
      </c>
      <c r="F15" s="26" t="e">
        <f>ПАСПОРТ!#REF!</f>
        <v>#REF!</v>
      </c>
      <c r="G15" s="26" t="e">
        <f>ПАСПОРТ!#REF!</f>
        <v>#REF!</v>
      </c>
      <c r="H15" s="26" t="e">
        <f>ПАСПОРТ!#REF!</f>
        <v>#REF!</v>
      </c>
      <c r="I15" s="26" t="e">
        <f>ПАСПОРТ!#REF!</f>
        <v>#REF!</v>
      </c>
      <c r="J15" s="8" t="s">
        <v>338</v>
      </c>
      <c r="K15" s="8" t="s">
        <v>338</v>
      </c>
      <c r="L15" s="8" t="s">
        <v>338</v>
      </c>
      <c r="M15" s="8" t="s">
        <v>338</v>
      </c>
      <c r="N15" s="8" t="s">
        <v>338</v>
      </c>
      <c r="O15" s="8" t="s">
        <v>338</v>
      </c>
      <c r="P15" s="8" t="s">
        <v>338</v>
      </c>
      <c r="Q15" s="8" t="s">
        <v>338</v>
      </c>
      <c r="R15" s="2"/>
      <c r="S15" s="2"/>
      <c r="T15" s="2"/>
      <c r="U15" s="2"/>
      <c r="V15" s="2"/>
    </row>
    <row r="16" spans="1:22" ht="18.75">
      <c r="A16" s="74" t="s">
        <v>224</v>
      </c>
      <c r="B16" s="26" t="e">
        <f>ПАСПОРТ!#REF!</f>
        <v>#REF!</v>
      </c>
      <c r="C16" s="26" t="e">
        <f>ПАСПОРТ!#REF!</f>
        <v>#REF!</v>
      </c>
      <c r="D16" s="26" t="e">
        <f>ПАСПОРТ!#REF!</f>
        <v>#REF!</v>
      </c>
      <c r="E16" s="26" t="e">
        <f>ПАСПОРТ!#REF!-ПАСПОРТ!#REF!+1</f>
        <v>#REF!</v>
      </c>
      <c r="F16" s="26" t="e">
        <f>ПАСПОРТ!#REF!</f>
        <v>#REF!</v>
      </c>
      <c r="G16" s="26" t="e">
        <f>ПАСПОРТ!#REF!</f>
        <v>#REF!</v>
      </c>
      <c r="H16" s="26" t="e">
        <f>ПАСПОРТ!#REF!</f>
        <v>#REF!</v>
      </c>
      <c r="I16" s="26" t="e">
        <f>ПАСПОРТ!#REF!</f>
        <v>#REF!</v>
      </c>
      <c r="J16" s="8" t="s">
        <v>338</v>
      </c>
      <c r="K16" s="8" t="s">
        <v>338</v>
      </c>
      <c r="L16" s="8" t="s">
        <v>338</v>
      </c>
      <c r="M16" s="8" t="s">
        <v>338</v>
      </c>
      <c r="N16" s="8" t="s">
        <v>338</v>
      </c>
      <c r="O16" s="8" t="s">
        <v>338</v>
      </c>
      <c r="P16" s="8" t="s">
        <v>338</v>
      </c>
      <c r="Q16" s="8" t="s">
        <v>338</v>
      </c>
      <c r="R16" s="2"/>
      <c r="S16" s="2"/>
      <c r="T16" s="2"/>
      <c r="U16" s="2"/>
      <c r="V16" s="2"/>
    </row>
    <row r="17" spans="1:31" ht="18.75">
      <c r="A17" s="45" t="s">
        <v>225</v>
      </c>
      <c r="B17" s="26" t="e">
        <f>ПАСПОРТ!#REF!</f>
        <v>#REF!</v>
      </c>
      <c r="C17" s="26" t="e">
        <f>ПАСПОРТ!#REF!</f>
        <v>#REF!</v>
      </c>
      <c r="D17" s="26" t="e">
        <f>ПАСПОРТ!#REF!</f>
        <v>#REF!</v>
      </c>
      <c r="E17" s="26" t="e">
        <f>ПАСПОРТ!#REF!-ПАСПОРТ!#REF!+1</f>
        <v>#REF!</v>
      </c>
      <c r="F17" s="26" t="e">
        <f>ПАСПОРТ!#REF!</f>
        <v>#REF!</v>
      </c>
      <c r="G17" s="26" t="e">
        <f>ПАСПОРТ!#REF!</f>
        <v>#REF!</v>
      </c>
      <c r="H17" s="26" t="e">
        <f>ПАСПОРТ!#REF!</f>
        <v>#REF!</v>
      </c>
      <c r="I17" s="26" t="e">
        <f>ПАСПОРТ!#REF!</f>
        <v>#REF!</v>
      </c>
      <c r="J17" s="82" t="s">
        <v>338</v>
      </c>
      <c r="K17" s="82" t="s">
        <v>338</v>
      </c>
      <c r="L17" s="82" t="s">
        <v>338</v>
      </c>
      <c r="M17" s="82" t="s">
        <v>338</v>
      </c>
      <c r="N17" s="82" t="s">
        <v>338</v>
      </c>
      <c r="O17" s="82" t="s">
        <v>338</v>
      </c>
      <c r="P17" s="82" t="s">
        <v>338</v>
      </c>
      <c r="Q17" s="82" t="s">
        <v>338</v>
      </c>
      <c r="R17" s="2"/>
      <c r="S17" s="2"/>
      <c r="T17" s="2"/>
      <c r="U17" s="2"/>
      <c r="V17" s="2"/>
    </row>
    <row r="18" spans="1:31" ht="18.75">
      <c r="A18" s="74" t="s">
        <v>341</v>
      </c>
      <c r="B18" s="26" t="e">
        <f>ПАСПОРТ!#REF!</f>
        <v>#REF!</v>
      </c>
      <c r="C18" s="26" t="e">
        <f>ПАСПОРТ!#REF!</f>
        <v>#REF!</v>
      </c>
      <c r="D18" s="26" t="e">
        <f>ПАСПОРТ!#REF!</f>
        <v>#REF!</v>
      </c>
      <c r="E18" s="26" t="e">
        <f>ПАСПОРТ!#REF!-ПАСПОРТ!#REF!+1</f>
        <v>#REF!</v>
      </c>
      <c r="F18" s="26" t="e">
        <f>ПАСПОРТ!#REF!</f>
        <v>#REF!</v>
      </c>
      <c r="G18" s="26" t="e">
        <f>ПАСПОРТ!#REF!</f>
        <v>#REF!</v>
      </c>
      <c r="H18" s="26" t="e">
        <f>ПАСПОРТ!#REF!</f>
        <v>#REF!</v>
      </c>
      <c r="I18" s="26" t="e">
        <f>ПАСПОРТ!#REF!</f>
        <v>#REF!</v>
      </c>
      <c r="J18" s="82" t="s">
        <v>338</v>
      </c>
      <c r="K18" s="82" t="s">
        <v>338</v>
      </c>
      <c r="L18" s="82" t="s">
        <v>338</v>
      </c>
      <c r="M18" s="82" t="s">
        <v>338</v>
      </c>
      <c r="N18" s="82" t="s">
        <v>338</v>
      </c>
      <c r="O18" s="82" t="s">
        <v>338</v>
      </c>
      <c r="P18" s="82" t="s">
        <v>338</v>
      </c>
      <c r="Q18" s="82" t="s">
        <v>338</v>
      </c>
      <c r="R18" s="2"/>
      <c r="S18" s="2"/>
      <c r="T18" s="2"/>
      <c r="U18" s="2"/>
      <c r="V18" s="2"/>
    </row>
    <row r="19" spans="1:31" ht="18.75">
      <c r="A19" s="45" t="s">
        <v>342</v>
      </c>
      <c r="B19" s="26" t="e">
        <f>ПАСПОРТ!#REF!</f>
        <v>#REF!</v>
      </c>
      <c r="C19" s="26" t="e">
        <f>ПАСПОРТ!#REF!</f>
        <v>#REF!</v>
      </c>
      <c r="D19" s="26" t="e">
        <f>ПАСПОРТ!#REF!</f>
        <v>#REF!</v>
      </c>
      <c r="E19" s="26" t="e">
        <f>ПАСПОРТ!#REF!-ПАСПОРТ!#REF!+1</f>
        <v>#REF!</v>
      </c>
      <c r="F19" s="26" t="e">
        <f>ПАСПОРТ!#REF!</f>
        <v>#REF!</v>
      </c>
      <c r="G19" s="26" t="e">
        <f>ПАСПОРТ!#REF!</f>
        <v>#REF!</v>
      </c>
      <c r="H19" s="26" t="e">
        <f>ПАСПОРТ!#REF!</f>
        <v>#REF!</v>
      </c>
      <c r="I19" s="26" t="e">
        <f>ПАСПОРТ!#REF!</f>
        <v>#REF!</v>
      </c>
      <c r="J19" s="8" t="s">
        <v>338</v>
      </c>
      <c r="K19" s="8" t="s">
        <v>338</v>
      </c>
      <c r="L19" s="8" t="s">
        <v>338</v>
      </c>
      <c r="M19" s="8" t="s">
        <v>338</v>
      </c>
      <c r="N19" s="8" t="s">
        <v>338</v>
      </c>
      <c r="O19" s="8" t="s">
        <v>338</v>
      </c>
      <c r="P19" s="8" t="s">
        <v>338</v>
      </c>
      <c r="Q19" s="8" t="s">
        <v>338</v>
      </c>
      <c r="R19" s="2"/>
      <c r="S19" s="2"/>
      <c r="T19" s="2"/>
      <c r="U19" s="2"/>
      <c r="V19" s="2"/>
    </row>
    <row r="20" spans="1:31" ht="18.75">
      <c r="A20" s="74" t="s">
        <v>343</v>
      </c>
      <c r="B20" s="26" t="e">
        <f>ПАСПОРТ!#REF!</f>
        <v>#REF!</v>
      </c>
      <c r="C20" s="26" t="e">
        <f>ПАСПОРТ!#REF!</f>
        <v>#REF!</v>
      </c>
      <c r="D20" s="26" t="e">
        <f>ПАСПОРТ!#REF!</f>
        <v>#REF!</v>
      </c>
      <c r="E20" s="26" t="e">
        <f>ПАСПОРТ!#REF!-ПАСПОРТ!#REF!+1</f>
        <v>#REF!</v>
      </c>
      <c r="F20" s="26" t="e">
        <f>ПАСПОРТ!#REF!</f>
        <v>#REF!</v>
      </c>
      <c r="G20" s="26" t="e">
        <f>ПАСПОРТ!#REF!</f>
        <v>#REF!</v>
      </c>
      <c r="H20" s="26" t="e">
        <f>ПАСПОРТ!#REF!</f>
        <v>#REF!</v>
      </c>
      <c r="I20" s="26" t="e">
        <f>ПАСПОРТ!#REF!</f>
        <v>#REF!</v>
      </c>
      <c r="J20" s="82" t="s">
        <v>338</v>
      </c>
      <c r="K20" s="82" t="s">
        <v>338</v>
      </c>
      <c r="L20" s="82" t="s">
        <v>338</v>
      </c>
      <c r="M20" s="82" t="s">
        <v>338</v>
      </c>
      <c r="N20" s="82" t="s">
        <v>338</v>
      </c>
      <c r="O20" s="82" t="s">
        <v>338</v>
      </c>
      <c r="P20" s="82" t="s">
        <v>338</v>
      </c>
      <c r="Q20" s="82" t="s">
        <v>338</v>
      </c>
      <c r="R20" s="2"/>
      <c r="S20" s="2"/>
      <c r="T20" s="2"/>
      <c r="U20" s="2"/>
      <c r="V20" s="2"/>
    </row>
    <row r="21" spans="1:31" ht="18.75">
      <c r="A21" s="45" t="s">
        <v>344</v>
      </c>
      <c r="B21" s="26" t="e">
        <f>ПАСПОРТ!#REF!</f>
        <v>#REF!</v>
      </c>
      <c r="C21" s="26" t="e">
        <f>ПАСПОРТ!#REF!</f>
        <v>#REF!</v>
      </c>
      <c r="D21" s="26" t="e">
        <f>ПАСПОРТ!#REF!</f>
        <v>#REF!</v>
      </c>
      <c r="E21" s="26" t="e">
        <f>ПАСПОРТ!#REF!-ПАСПОРТ!#REF!+1</f>
        <v>#REF!</v>
      </c>
      <c r="F21" s="26" t="e">
        <f>ПАСПОРТ!#REF!</f>
        <v>#REF!</v>
      </c>
      <c r="G21" s="26" t="e">
        <f>ПАСПОРТ!#REF!</f>
        <v>#REF!</v>
      </c>
      <c r="H21" s="26" t="e">
        <f>ПАСПОРТ!#REF!</f>
        <v>#REF!</v>
      </c>
      <c r="I21" s="26" t="e">
        <f>ПАСПОРТ!#REF!</f>
        <v>#REF!</v>
      </c>
      <c r="J21" s="82" t="s">
        <v>338</v>
      </c>
      <c r="K21" s="82" t="s">
        <v>338</v>
      </c>
      <c r="L21" s="82" t="s">
        <v>338</v>
      </c>
      <c r="M21" s="82" t="s">
        <v>338</v>
      </c>
      <c r="N21" s="82" t="s">
        <v>338</v>
      </c>
      <c r="O21" s="82" t="s">
        <v>338</v>
      </c>
      <c r="P21" s="82" t="s">
        <v>338</v>
      </c>
      <c r="Q21" s="82" t="s">
        <v>338</v>
      </c>
      <c r="R21" s="2"/>
      <c r="S21" s="2"/>
      <c r="T21" s="2"/>
      <c r="U21" s="2"/>
      <c r="V21" s="2"/>
    </row>
    <row r="22" spans="1:31" ht="18.75">
      <c r="A22" s="74" t="s">
        <v>347</v>
      </c>
      <c r="B22" s="26" t="e">
        <f>ПАСПОРТ!#REF!</f>
        <v>#REF!</v>
      </c>
      <c r="C22" s="26" t="e">
        <f>ПАСПОРТ!#REF!</f>
        <v>#REF!</v>
      </c>
      <c r="D22" s="26" t="e">
        <f>ПАСПОРТ!#REF!</f>
        <v>#REF!</v>
      </c>
      <c r="E22" s="26" t="e">
        <f>ПАСПОРТ!#REF!-ПАСПОРТ!#REF!+1</f>
        <v>#REF!</v>
      </c>
      <c r="F22" s="26" t="e">
        <f>ПАСПОРТ!#REF!</f>
        <v>#REF!</v>
      </c>
      <c r="G22" s="26" t="e">
        <f>ПАСПОРТ!#REF!</f>
        <v>#REF!</v>
      </c>
      <c r="H22" s="26" t="e">
        <f>ПАСПОРТ!#REF!</f>
        <v>#REF!</v>
      </c>
      <c r="I22" s="26" t="e">
        <f>ПАСПОРТ!#REF!</f>
        <v>#REF!</v>
      </c>
      <c r="J22" s="8" t="s">
        <v>338</v>
      </c>
      <c r="K22" s="8" t="s">
        <v>338</v>
      </c>
      <c r="L22" s="8" t="s">
        <v>338</v>
      </c>
      <c r="M22" s="8" t="s">
        <v>338</v>
      </c>
      <c r="N22" s="8" t="s">
        <v>338</v>
      </c>
      <c r="O22" s="8" t="s">
        <v>338</v>
      </c>
      <c r="P22" s="8" t="s">
        <v>338</v>
      </c>
      <c r="Q22" s="8" t="s">
        <v>338</v>
      </c>
      <c r="R22" s="2"/>
      <c r="S22" s="2"/>
      <c r="T22" s="2"/>
      <c r="U22" s="2"/>
      <c r="V22" s="2"/>
    </row>
    <row r="23" spans="1:31" ht="18.75">
      <c r="A23" s="45" t="s">
        <v>348</v>
      </c>
      <c r="B23" s="26" t="e">
        <f>ПАСПОРТ!#REF!</f>
        <v>#REF!</v>
      </c>
      <c r="C23" s="26" t="e">
        <f>ПАСПОРТ!#REF!</f>
        <v>#REF!</v>
      </c>
      <c r="D23" s="26" t="e">
        <f>ПАСПОРТ!#REF!</f>
        <v>#REF!</v>
      </c>
      <c r="E23" s="26" t="e">
        <f>ПАСПОРТ!#REF!-ПАСПОРТ!#REF!+1</f>
        <v>#REF!</v>
      </c>
      <c r="F23" s="26" t="e">
        <f>ПАСПОРТ!#REF!</f>
        <v>#REF!</v>
      </c>
      <c r="G23" s="26" t="e">
        <f>ПАСПОРТ!#REF!</f>
        <v>#REF!</v>
      </c>
      <c r="H23" s="26" t="e">
        <f>ПАСПОРТ!#REF!</f>
        <v>#REF!</v>
      </c>
      <c r="I23" s="26" t="e">
        <f>ПАСПОРТ!#REF!</f>
        <v>#REF!</v>
      </c>
      <c r="J23" s="82" t="s">
        <v>338</v>
      </c>
      <c r="K23" s="82" t="s">
        <v>338</v>
      </c>
      <c r="L23" s="82" t="s">
        <v>338</v>
      </c>
      <c r="M23" s="82" t="s">
        <v>338</v>
      </c>
      <c r="N23" s="82" t="s">
        <v>338</v>
      </c>
      <c r="O23" s="82" t="s">
        <v>338</v>
      </c>
      <c r="P23" s="82" t="s">
        <v>338</v>
      </c>
      <c r="Q23" s="82" t="s">
        <v>338</v>
      </c>
      <c r="R23" s="2"/>
      <c r="S23" s="2"/>
      <c r="T23" s="2"/>
      <c r="U23" s="2"/>
      <c r="V23" s="2"/>
    </row>
    <row r="24" spans="1:31" ht="18.75">
      <c r="A24" s="74" t="s">
        <v>345</v>
      </c>
      <c r="B24" s="26" t="e">
        <f>ПАСПОРТ!#REF!</f>
        <v>#REF!</v>
      </c>
      <c r="C24" s="26" t="e">
        <f>ПАСПОРТ!#REF!</f>
        <v>#REF!</v>
      </c>
      <c r="D24" s="26" t="e">
        <f>ПАСПОРТ!#REF!</f>
        <v>#REF!</v>
      </c>
      <c r="E24" s="26" t="e">
        <f>ПАСПОРТ!#REF!-ПАСПОРТ!#REF!+1</f>
        <v>#REF!</v>
      </c>
      <c r="F24" s="26" t="e">
        <f>ПАСПОРТ!#REF!</f>
        <v>#REF!</v>
      </c>
      <c r="G24" s="26" t="e">
        <f>ПАСПОРТ!#REF!</f>
        <v>#REF!</v>
      </c>
      <c r="H24" s="26" t="e">
        <f>ПАСПОРТ!#REF!</f>
        <v>#REF!</v>
      </c>
      <c r="I24" s="26" t="e">
        <f>ПАСПОРТ!#REF!</f>
        <v>#REF!</v>
      </c>
      <c r="J24" s="82" t="s">
        <v>338</v>
      </c>
      <c r="K24" s="82" t="s">
        <v>338</v>
      </c>
      <c r="L24" s="82" t="s">
        <v>338</v>
      </c>
      <c r="M24" s="82" t="s">
        <v>338</v>
      </c>
      <c r="N24" s="82" t="s">
        <v>338</v>
      </c>
      <c r="O24" s="82" t="s">
        <v>338</v>
      </c>
      <c r="P24" s="82" t="s">
        <v>338</v>
      </c>
      <c r="Q24" s="82" t="s">
        <v>338</v>
      </c>
      <c r="R24" s="2"/>
      <c r="S24" s="2"/>
      <c r="T24" s="2"/>
      <c r="U24" s="2"/>
      <c r="V24" s="2"/>
    </row>
    <row r="25" spans="1:31" ht="18.75">
      <c r="A25" s="45" t="s">
        <v>346</v>
      </c>
      <c r="B25" s="26" t="e">
        <f>ПАСПОРТ!#REF!</f>
        <v>#REF!</v>
      </c>
      <c r="C25" s="26" t="e">
        <f>ПАСПОРТ!#REF!</f>
        <v>#REF!</v>
      </c>
      <c r="D25" s="26" t="e">
        <f>ПАСПОРТ!#REF!</f>
        <v>#REF!</v>
      </c>
      <c r="E25" s="26" t="e">
        <f>ПАСПОРТ!#REF!-ПАСПОРТ!#REF!+1</f>
        <v>#REF!</v>
      </c>
      <c r="F25" s="26" t="e">
        <f>ПАСПОРТ!#REF!</f>
        <v>#REF!</v>
      </c>
      <c r="G25" s="26" t="e">
        <f>ПАСПОРТ!#REF!</f>
        <v>#REF!</v>
      </c>
      <c r="H25" s="26" t="e">
        <f>ПАСПОРТ!#REF!</f>
        <v>#REF!</v>
      </c>
      <c r="I25" s="26" t="e">
        <f>ПАСПОРТ!#REF!</f>
        <v>#REF!</v>
      </c>
      <c r="J25" s="8" t="s">
        <v>338</v>
      </c>
      <c r="K25" s="8" t="s">
        <v>338</v>
      </c>
      <c r="L25" s="8" t="s">
        <v>338</v>
      </c>
      <c r="M25" s="8" t="s">
        <v>338</v>
      </c>
      <c r="N25" s="8" t="s">
        <v>338</v>
      </c>
      <c r="O25" s="8" t="s">
        <v>338</v>
      </c>
      <c r="P25" s="8" t="s">
        <v>338</v>
      </c>
      <c r="Q25" s="8" t="s">
        <v>338</v>
      </c>
      <c r="R25" s="2"/>
      <c r="S25" s="2"/>
      <c r="T25" s="2"/>
      <c r="U25" s="2"/>
      <c r="V25" s="2"/>
    </row>
    <row r="28" spans="1:31" ht="18.75">
      <c r="A28" s="3"/>
      <c r="B28" s="157" t="s">
        <v>506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8" t="s">
        <v>507</v>
      </c>
      <c r="AA28" s="157"/>
      <c r="AB28" s="157"/>
      <c r="AC28" s="157"/>
      <c r="AD28" s="157"/>
      <c r="AE28" s="159"/>
    </row>
    <row r="29" spans="1:31" ht="236.25" customHeight="1">
      <c r="A29" s="8"/>
      <c r="B29" s="153" t="s">
        <v>80</v>
      </c>
      <c r="C29" s="153" t="s">
        <v>338</v>
      </c>
      <c r="D29" s="153" t="s">
        <v>338</v>
      </c>
      <c r="E29" s="153" t="s">
        <v>81</v>
      </c>
      <c r="F29" s="153" t="s">
        <v>338</v>
      </c>
      <c r="G29" s="153" t="s">
        <v>338</v>
      </c>
      <c r="H29" s="153" t="s">
        <v>82</v>
      </c>
      <c r="I29" s="153" t="s">
        <v>338</v>
      </c>
      <c r="J29" s="153" t="s">
        <v>338</v>
      </c>
      <c r="K29" s="153" t="s">
        <v>83</v>
      </c>
      <c r="L29" s="153" t="s">
        <v>338</v>
      </c>
      <c r="M29" s="153" t="s">
        <v>338</v>
      </c>
      <c r="N29" s="153" t="s">
        <v>84</v>
      </c>
      <c r="O29" s="153" t="s">
        <v>338</v>
      </c>
      <c r="P29" s="153" t="s">
        <v>338</v>
      </c>
      <c r="Q29" s="153" t="s">
        <v>85</v>
      </c>
      <c r="R29" s="153" t="s">
        <v>338</v>
      </c>
      <c r="S29" s="153" t="s">
        <v>338</v>
      </c>
      <c r="T29" s="153" t="s">
        <v>86</v>
      </c>
      <c r="U29" s="153" t="s">
        <v>338</v>
      </c>
      <c r="V29" s="153" t="s">
        <v>338</v>
      </c>
      <c r="W29" s="153" t="s">
        <v>87</v>
      </c>
      <c r="X29" s="153" t="s">
        <v>338</v>
      </c>
      <c r="Y29" s="153" t="s">
        <v>338</v>
      </c>
      <c r="Z29" s="153" t="s">
        <v>88</v>
      </c>
      <c r="AA29" s="153" t="s">
        <v>89</v>
      </c>
      <c r="AB29" s="153" t="s">
        <v>338</v>
      </c>
      <c r="AC29" s="153" t="s">
        <v>338</v>
      </c>
      <c r="AD29" s="153" t="s">
        <v>90</v>
      </c>
      <c r="AE29" s="154" t="s">
        <v>338</v>
      </c>
    </row>
    <row r="30" spans="1:31" ht="396.75" customHeight="1">
      <c r="A30" s="8"/>
      <c r="B30" s="155" t="s">
        <v>92</v>
      </c>
      <c r="C30" s="153" t="s">
        <v>338</v>
      </c>
      <c r="D30" s="153" t="s">
        <v>338</v>
      </c>
      <c r="E30" s="155" t="s">
        <v>92</v>
      </c>
      <c r="F30" s="153" t="s">
        <v>338</v>
      </c>
      <c r="G30" s="153" t="s">
        <v>338</v>
      </c>
      <c r="H30" s="155" t="s">
        <v>93</v>
      </c>
      <c r="I30" s="153" t="s">
        <v>338</v>
      </c>
      <c r="J30" s="153" t="s">
        <v>338</v>
      </c>
      <c r="K30" s="153" t="s">
        <v>94</v>
      </c>
      <c r="L30" s="153" t="s">
        <v>338</v>
      </c>
      <c r="M30" s="153" t="s">
        <v>338</v>
      </c>
      <c r="N30" s="153" t="s">
        <v>95</v>
      </c>
      <c r="O30" s="153" t="s">
        <v>338</v>
      </c>
      <c r="P30" s="153" t="s">
        <v>338</v>
      </c>
      <c r="Q30" s="153" t="s">
        <v>96</v>
      </c>
      <c r="R30" s="153" t="s">
        <v>338</v>
      </c>
      <c r="S30" s="153" t="s">
        <v>338</v>
      </c>
      <c r="T30" s="153" t="s">
        <v>97</v>
      </c>
      <c r="U30" s="153" t="s">
        <v>338</v>
      </c>
      <c r="V30" s="153" t="s">
        <v>338</v>
      </c>
      <c r="W30" s="153" t="s">
        <v>98</v>
      </c>
      <c r="X30" s="153" t="s">
        <v>338</v>
      </c>
      <c r="Y30" s="153" t="s">
        <v>338</v>
      </c>
      <c r="Z30" s="153" t="s">
        <v>508</v>
      </c>
      <c r="AA30" s="153" t="s">
        <v>509</v>
      </c>
      <c r="AB30" s="153" t="s">
        <v>338</v>
      </c>
      <c r="AC30" s="153" t="s">
        <v>338</v>
      </c>
      <c r="AD30" s="153" t="s">
        <v>510</v>
      </c>
      <c r="AE30" s="154" t="s">
        <v>338</v>
      </c>
    </row>
    <row r="31" spans="1:31" ht="200.25" customHeight="1">
      <c r="A31" s="82" t="s">
        <v>76</v>
      </c>
      <c r="B31" s="153" t="s">
        <v>495</v>
      </c>
      <c r="C31" s="153" t="s">
        <v>99</v>
      </c>
      <c r="D31" s="153" t="s">
        <v>100</v>
      </c>
      <c r="E31" s="153" t="s">
        <v>496</v>
      </c>
      <c r="F31" s="153" t="s">
        <v>99</v>
      </c>
      <c r="G31" s="153" t="s">
        <v>101</v>
      </c>
      <c r="H31" s="153" t="s">
        <v>497</v>
      </c>
      <c r="I31" s="153" t="s">
        <v>99</v>
      </c>
      <c r="J31" s="153" t="s">
        <v>102</v>
      </c>
      <c r="K31" s="153" t="s">
        <v>498</v>
      </c>
      <c r="L31" s="153" t="s">
        <v>99</v>
      </c>
      <c r="M31" s="153" t="s">
        <v>103</v>
      </c>
      <c r="N31" s="153" t="s">
        <v>499</v>
      </c>
      <c r="O31" s="153" t="s">
        <v>99</v>
      </c>
      <c r="P31" s="153" t="s">
        <v>104</v>
      </c>
      <c r="Q31" s="153" t="s">
        <v>501</v>
      </c>
      <c r="R31" s="153" t="s">
        <v>99</v>
      </c>
      <c r="S31" s="153" t="s">
        <v>105</v>
      </c>
      <c r="T31" s="153" t="s">
        <v>500</v>
      </c>
      <c r="U31" s="153" t="s">
        <v>99</v>
      </c>
      <c r="V31" s="153" t="s">
        <v>106</v>
      </c>
      <c r="W31" s="153" t="s">
        <v>502</v>
      </c>
      <c r="X31" s="153" t="s">
        <v>99</v>
      </c>
      <c r="Y31" s="153" t="s">
        <v>107</v>
      </c>
      <c r="Z31" s="153" t="s">
        <v>494</v>
      </c>
      <c r="AA31" s="153" t="s">
        <v>503</v>
      </c>
      <c r="AB31" s="153" t="s">
        <v>493</v>
      </c>
      <c r="AC31" s="153" t="s">
        <v>108</v>
      </c>
      <c r="AD31" s="153" t="s">
        <v>492</v>
      </c>
      <c r="AE31" s="154" t="s">
        <v>77</v>
      </c>
    </row>
    <row r="32" spans="1:31" s="1" customFormat="1" ht="18.75">
      <c r="A32" s="8"/>
      <c r="B32" s="153">
        <v>1</v>
      </c>
      <c r="C32" s="153">
        <v>2</v>
      </c>
      <c r="D32" s="153">
        <v>3</v>
      </c>
      <c r="E32" s="153">
        <v>4</v>
      </c>
      <c r="F32" s="153">
        <v>5</v>
      </c>
      <c r="G32" s="153">
        <v>6</v>
      </c>
      <c r="H32" s="153">
        <v>7</v>
      </c>
      <c r="I32" s="153">
        <v>8</v>
      </c>
      <c r="J32" s="153">
        <v>9</v>
      </c>
      <c r="K32" s="153">
        <v>10</v>
      </c>
      <c r="L32" s="153">
        <v>11</v>
      </c>
      <c r="M32" s="153">
        <v>12</v>
      </c>
      <c r="N32" s="153">
        <v>13</v>
      </c>
      <c r="O32" s="153">
        <v>14</v>
      </c>
      <c r="P32" s="153">
        <v>15</v>
      </c>
      <c r="Q32" s="153">
        <v>16</v>
      </c>
      <c r="R32" s="153">
        <v>17</v>
      </c>
      <c r="S32" s="153">
        <v>18</v>
      </c>
      <c r="T32" s="153">
        <v>19</v>
      </c>
      <c r="U32" s="153">
        <v>20</v>
      </c>
      <c r="V32" s="153">
        <v>21</v>
      </c>
      <c r="W32" s="153">
        <v>22</v>
      </c>
      <c r="X32" s="153">
        <v>23</v>
      </c>
      <c r="Y32" s="153">
        <v>24</v>
      </c>
      <c r="Z32" s="153">
        <v>25</v>
      </c>
      <c r="AA32" s="153">
        <v>26</v>
      </c>
      <c r="AB32" s="153">
        <v>27</v>
      </c>
      <c r="AC32" s="153">
        <v>28</v>
      </c>
      <c r="AD32" s="153">
        <v>29</v>
      </c>
      <c r="AE32" s="153">
        <v>30</v>
      </c>
    </row>
    <row r="33" spans="1:31" s="156" customFormat="1" ht="33" customHeight="1">
      <c r="A33" s="25" t="e">
        <f>SUM(A34:A53)</f>
        <v>#REF!</v>
      </c>
      <c r="B33" s="25">
        <f>IF(J5&lt;0.01,0,IF(J5&gt;=0.1,10,ROUNDDOWN(J5/0.01,0)))</f>
        <v>2</v>
      </c>
      <c r="C33" s="25">
        <v>8</v>
      </c>
      <c r="D33" s="25">
        <f>B33*C33</f>
        <v>16</v>
      </c>
      <c r="E33" s="25">
        <f>IF(K5&lt;0.01,0,IF(K5&gt;=0.1,10,ROUNDDOWN(K5/0.01,0)))</f>
        <v>10</v>
      </c>
      <c r="F33" s="25">
        <v>8</v>
      </c>
      <c r="G33" s="25">
        <f>E33*F33</f>
        <v>80</v>
      </c>
      <c r="H33" s="25" t="e">
        <f>IF(H54&lt;=1,9,IF(H54&lt;=2,6,IF(H54&lt;=3,3,0)))</f>
        <v>#REF!</v>
      </c>
      <c r="I33" s="25">
        <v>6</v>
      </c>
      <c r="J33" s="25" t="e">
        <f>H33*I33</f>
        <v>#REF!</v>
      </c>
      <c r="K33" s="25" t="e">
        <f>IF(M5&lt;0.51,0,10)</f>
        <v>#DIV/0!</v>
      </c>
      <c r="L33" s="25">
        <v>7</v>
      </c>
      <c r="M33" s="25" t="e">
        <f>K33*L33</f>
        <v>#DIV/0!</v>
      </c>
      <c r="N33" s="25">
        <f>IF(L5&lt;0.1,0,IF(L5&gt;=0.9,10,ROUNDDOWN(L5/0.1,0)))</f>
        <v>7</v>
      </c>
      <c r="O33" s="25">
        <v>10</v>
      </c>
      <c r="P33" s="25">
        <f>N33*O33</f>
        <v>70</v>
      </c>
      <c r="Q33" s="25">
        <f>IF(N5&lt;0.1,0,IF(N5&gt;=0.6,10,ROUNDDOWN(N5/0.1,0)))</f>
        <v>3</v>
      </c>
      <c r="R33" s="25">
        <v>8</v>
      </c>
      <c r="S33" s="25">
        <f>Q33*R33</f>
        <v>24</v>
      </c>
      <c r="T33" s="160">
        <f>IF((SUM(ПАСПОРТ!G577:I577)/ПАСПОРТ!C189)&lt;0.05,0,IF((SUM(ПАСПОРТ!G577:I577)/ПАСПОРТ!C189)&gt;=0.1,10,1))</f>
        <v>0</v>
      </c>
      <c r="U33" s="25">
        <v>10</v>
      </c>
      <c r="V33" s="25">
        <f>T33*U33</f>
        <v>0</v>
      </c>
      <c r="W33" s="25">
        <f>IF(O5&lt;0.1,0,IF(O5&gt;=0.8,10,ROUNDDOWN(O5/0.1,0)))</f>
        <v>6</v>
      </c>
      <c r="X33" s="25">
        <v>10</v>
      </c>
      <c r="Y33" s="25">
        <f>W33*X33</f>
        <v>60</v>
      </c>
      <c r="Z33" s="25" t="e">
        <f>ROUND(IF(A33=0,0,SUM(Z34:Z53)/A33),1)</f>
        <v>#REF!</v>
      </c>
      <c r="AA33" s="25" t="e">
        <f>((SUM(ПАСПОРТ!G577:I577)&gt;=1)*1+(SUM(ПАСПОРТ!G577:I577)&gt;=11)*1+(SUM(ПАСПОРТ!G577:I577)&gt;=51)*3+(SUM(ПАСПОРТ!G577:I577)&gt;=101)*2+(SUM(ПАСПОРТ!G577:I577)&gt;=201)*2+((ПАСПОРТ!G577:I577)&gt;=301)*4)*10</f>
        <v>#VALUE!</v>
      </c>
      <c r="AB33" s="25">
        <f>IFERROR(ROUND(SUM(AB34:AB53)/COUNTIF(ПАСПОРТ!D95:D95,"коммунальная инфраструктура"),1),0)</f>
        <v>0</v>
      </c>
      <c r="AC33" s="25" t="e">
        <f>SUM(AA33:AB33)</f>
        <v>#VALUE!</v>
      </c>
      <c r="AD33" s="25">
        <f>IFERROR(ROUND(SUM(AD34:AD53)/COUNTIF(ПАСПОРТ!D95:D95,"коммунальная инфраструктура"),1),0)</f>
        <v>0</v>
      </c>
      <c r="AE33" s="25" t="e">
        <f>AD33,AC33,Z33,Y33,V33,S33,P33,M33,J33,D33,G33</f>
        <v>#VALUE!</v>
      </c>
    </row>
    <row r="34" spans="1:31" s="152" customFormat="1" ht="13.5" customHeight="1">
      <c r="A34" s="161">
        <f>IF(B6&gt;0,1,"")</f>
        <v>1</v>
      </c>
      <c r="B34" s="161"/>
      <c r="C34" s="161"/>
      <c r="D34" s="161"/>
      <c r="E34" s="161"/>
      <c r="F34" s="161"/>
      <c r="G34" s="161"/>
      <c r="H34" s="161">
        <f>IF('Соответствие проекта критериям '!E5&gt;1,(IF(ПАСПОРТ!H95="да",ROUNDUP((ПАСПОРТ!G95-ПАСПОРТ!F95+1)/2,0),ПАСПОРТ!G95-ПАСПОРТ!F95+1)),ПАСПОРТ!G95-ПАСПОРТ!F95+1)</f>
        <v>1</v>
      </c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>
        <f>((ПАСПОРТ!C95="строительство")*7+(ПАСПОРТ!C95="реконструкция")*6+(ПАСПОРТ!C95="капремонт")*5+(ПАСПОРТ!C95="установка")*4 +(ПАСПОРТ!C95="приобретение")*1)*10</f>
        <v>0</v>
      </c>
      <c r="AA34" s="161"/>
      <c r="AB34" s="161">
        <f>IF(ПАСПОРТ!D95="коммунальная инфраструктура",(ПАСПОРТ!C95="строительство")*3+(ПАСПОРТ!C95="реконструкция")*2+(ПАСПОРТ!C95="капремонт")*1,0)*10</f>
        <v>0</v>
      </c>
      <c r="AC34" s="161"/>
      <c r="AD34" s="161">
        <f>IF(ПАСПОРТ!D95="коммунальная инфраструктура",(ПАСПОРТ!C95="строительство")*4+(ПАСПОРТ!C95="реконструкция")*3+(ПАСПОРТ!C95="капремонт")*2,0)*10</f>
        <v>0</v>
      </c>
      <c r="AE34" s="161"/>
    </row>
    <row r="35" spans="1:31" s="152" customFormat="1" ht="13.5" customHeight="1">
      <c r="A35" s="161" t="str">
        <f t="shared" ref="A35:A53" si="0">IF(B7&gt;0,1,"")</f>
        <v/>
      </c>
      <c r="B35" s="161"/>
      <c r="C35" s="161"/>
      <c r="D35" s="161"/>
      <c r="E35" s="161"/>
      <c r="F35" s="161"/>
      <c r="G35" s="161"/>
      <c r="H35" s="161" t="e">
        <f>IF('Соответствие проекта критериям '!E6&gt;1,(IF(ПАСПОРТ!#REF!="да",ROUNDUP((ПАСПОРТ!#REF!-ПАСПОРТ!#REF!+1)/2,0),ПАСПОРТ!#REF!-ПАСПОРТ!#REF!+1)),ПАСПОРТ!#REF!-ПАСПОРТ!#REF!+1)</f>
        <v>#REF!</v>
      </c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 t="e">
        <f>((ПАСПОРТ!#REF!="строительство")*7+(ПАСПОРТ!#REF!="реконструкция")*6+(ПАСПОРТ!#REF!="капремонт")*5+(ПАСПОРТ!#REF!="установка")*4 +(ПАСПОРТ!#REF!="приобретение")*1)*10</f>
        <v>#REF!</v>
      </c>
      <c r="AA35" s="161"/>
      <c r="AB35" s="161" t="e">
        <f>IF(ПАСПОРТ!#REF!="коммунальная инфраструктура",(ПАСПОРТ!#REF!="строительство")*3+(ПАСПОРТ!#REF!="реконструкция")*2+(ПАСПОРТ!#REF!="капремонт")*1,0)*10</f>
        <v>#REF!</v>
      </c>
      <c r="AC35" s="161"/>
      <c r="AD35" s="161" t="e">
        <f>IF(ПАСПОРТ!#REF!="коммунальная инфраструктура",(ПАСПОРТ!#REF!="строительство")*4+(ПАСПОРТ!#REF!="реконструкция")*3+(ПАСПОРТ!#REF!="капремонт")*2,0)*10</f>
        <v>#REF!</v>
      </c>
      <c r="AE35" s="161"/>
    </row>
    <row r="36" spans="1:31" s="152" customFormat="1" ht="13.5" customHeight="1">
      <c r="A36" s="161" t="e">
        <f t="shared" si="0"/>
        <v>#REF!</v>
      </c>
      <c r="B36" s="161"/>
      <c r="C36" s="161"/>
      <c r="D36" s="161"/>
      <c r="E36" s="161"/>
      <c r="F36" s="161"/>
      <c r="G36" s="161"/>
      <c r="H36" s="161" t="e">
        <f>IF('Соответствие проекта критериям '!E7&gt;1,(IF(ПАСПОРТ!#REF!="да",ROUNDUP((ПАСПОРТ!#REF!-ПАСПОРТ!#REF!+1)/2,0),ПАСПОРТ!#REF!-ПАСПОРТ!#REF!+1)),ПАСПОРТ!#REF!-ПАСПОРТ!#REF!+1)</f>
        <v>#REF!</v>
      </c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 t="e">
        <f>((ПАСПОРТ!#REF!="строительство")*7+(ПАСПОРТ!#REF!="реконструкция")*6+(ПАСПОРТ!#REF!="капремонт")*5+(ПАСПОРТ!#REF!="установка")*4 +(ПАСПОРТ!#REF!="приобретение")*1)*10</f>
        <v>#REF!</v>
      </c>
      <c r="AA36" s="161"/>
      <c r="AB36" s="161" t="e">
        <f>IF(ПАСПОРТ!#REF!="коммунальная инфраструктура",(ПАСПОРТ!#REF!="строительство")*3+(ПАСПОРТ!#REF!="реконструкция")*2+(ПАСПОРТ!#REF!="капремонт")*1,0)*10</f>
        <v>#REF!</v>
      </c>
      <c r="AC36" s="161"/>
      <c r="AD36" s="161" t="e">
        <f>IF(ПАСПОРТ!#REF!="коммунальная инфраструктура",(ПАСПОРТ!#REF!="строительство")*4+(ПАСПОРТ!#REF!="реконструкция")*3+(ПАСПОРТ!#REF!="капремонт")*2,0)*10</f>
        <v>#REF!</v>
      </c>
      <c r="AE36" s="161"/>
    </row>
    <row r="37" spans="1:31" s="152" customFormat="1" ht="13.5" customHeight="1">
      <c r="A37" s="161" t="e">
        <f t="shared" si="0"/>
        <v>#REF!</v>
      </c>
      <c r="B37" s="161"/>
      <c r="C37" s="161"/>
      <c r="D37" s="161"/>
      <c r="E37" s="161"/>
      <c r="F37" s="161"/>
      <c r="G37" s="161"/>
      <c r="H37" s="161" t="e">
        <f>IF('Соответствие проекта критериям '!E8&gt;1,(IF(ПАСПОРТ!#REF!="да",ROUNDUP((ПАСПОРТ!#REF!-ПАСПОРТ!#REF!+1)/2,0),ПАСПОРТ!#REF!-ПАСПОРТ!#REF!+1)),ПАСПОРТ!#REF!-ПАСПОРТ!#REF!+1)</f>
        <v>#REF!</v>
      </c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 t="e">
        <f>((ПАСПОРТ!#REF!="строительство")*7+(ПАСПОРТ!#REF!="реконструкция")*6+(ПАСПОРТ!#REF!="капремонт")*5+(ПАСПОРТ!#REF!="установка")*4 +(ПАСПОРТ!#REF!="приобретение")*1)*10</f>
        <v>#REF!</v>
      </c>
      <c r="AA37" s="161"/>
      <c r="AB37" s="161" t="e">
        <f>IF(ПАСПОРТ!#REF!="коммунальная инфраструктура",(ПАСПОРТ!#REF!="строительство")*3+(ПАСПОРТ!#REF!="реконструкция")*2+(ПАСПОРТ!#REF!="капремонт")*1,0)*10</f>
        <v>#REF!</v>
      </c>
      <c r="AC37" s="161"/>
      <c r="AD37" s="161" t="e">
        <f>IF(ПАСПОРТ!#REF!="коммунальная инфраструктура",(ПАСПОРТ!#REF!="строительство")*4+(ПАСПОРТ!#REF!="реконструкция")*3+(ПАСПОРТ!#REF!="капремонт")*2,0)*10</f>
        <v>#REF!</v>
      </c>
      <c r="AE37" s="161"/>
    </row>
    <row r="38" spans="1:31" s="152" customFormat="1" ht="13.5" customHeight="1">
      <c r="A38" s="161" t="e">
        <f t="shared" si="0"/>
        <v>#REF!</v>
      </c>
      <c r="B38" s="161"/>
      <c r="C38" s="161"/>
      <c r="D38" s="161"/>
      <c r="E38" s="161"/>
      <c r="F38" s="161"/>
      <c r="G38" s="161"/>
      <c r="H38" s="161" t="e">
        <f>IF('Соответствие проекта критериям '!E9&gt;1,(IF(ПАСПОРТ!#REF!="да",ROUNDUP((ПАСПОРТ!#REF!-ПАСПОРТ!#REF!+1)/2,0),ПАСПОРТ!#REF!-ПАСПОРТ!#REF!+1)),ПАСПОРТ!#REF!-ПАСПОРТ!#REF!+1)</f>
        <v>#REF!</v>
      </c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 t="e">
        <f>((ПАСПОРТ!#REF!="строительство")*7+(ПАСПОРТ!#REF!="реконструкция")*6+(ПАСПОРТ!#REF!="капремонт")*5+(ПАСПОРТ!#REF!="установка")*4 +(ПАСПОРТ!#REF!="приобретение")*1)*10</f>
        <v>#REF!</v>
      </c>
      <c r="AA38" s="161"/>
      <c r="AB38" s="161" t="e">
        <f>IF(ПАСПОРТ!#REF!="коммунальная инфраструктура",(ПАСПОРТ!#REF!="строительство")*3+(ПАСПОРТ!#REF!="реконструкция")*2+(ПАСПОРТ!#REF!="капремонт")*1,0)*10</f>
        <v>#REF!</v>
      </c>
      <c r="AC38" s="161"/>
      <c r="AD38" s="161" t="e">
        <f>IF(ПАСПОРТ!#REF!="коммунальная инфраструктура",(ПАСПОРТ!#REF!="строительство")*4+(ПАСПОРТ!#REF!="реконструкция")*3+(ПАСПОРТ!#REF!="капремонт")*2,0)*10</f>
        <v>#REF!</v>
      </c>
      <c r="AE38" s="161"/>
    </row>
    <row r="39" spans="1:31" s="152" customFormat="1" ht="13.5" customHeight="1">
      <c r="A39" s="161" t="e">
        <f t="shared" si="0"/>
        <v>#REF!</v>
      </c>
      <c r="B39" s="161"/>
      <c r="C39" s="161"/>
      <c r="D39" s="161"/>
      <c r="E39" s="161"/>
      <c r="F39" s="161"/>
      <c r="G39" s="161"/>
      <c r="H39" s="161" t="e">
        <f>IF('Соответствие проекта критериям '!E10&gt;1,(IF(ПАСПОРТ!#REF!="да",ROUNDUP((ПАСПОРТ!#REF!-ПАСПОРТ!#REF!+1)/2,0),ПАСПОРТ!#REF!-ПАСПОРТ!#REF!+1)),ПАСПОРТ!#REF!-ПАСПОРТ!#REF!+1)</f>
        <v>#REF!</v>
      </c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 t="e">
        <f>((ПАСПОРТ!#REF!="строительство")*7+(ПАСПОРТ!#REF!="реконструкция")*6+(ПАСПОРТ!#REF!="капремонт")*5+(ПАСПОРТ!#REF!="установка")*4 +(ПАСПОРТ!#REF!="приобретение")*1)*10</f>
        <v>#REF!</v>
      </c>
      <c r="AA39" s="161"/>
      <c r="AB39" s="161" t="e">
        <f>IF(ПАСПОРТ!#REF!="коммунальная инфраструктура",(ПАСПОРТ!#REF!="строительство")*3+(ПАСПОРТ!#REF!="реконструкция")*2+(ПАСПОРТ!#REF!="капремонт")*1,0)*10</f>
        <v>#REF!</v>
      </c>
      <c r="AC39" s="161"/>
      <c r="AD39" s="161" t="e">
        <f>IF(ПАСПОРТ!#REF!="коммунальная инфраструктура",(ПАСПОРТ!#REF!="строительство")*4+(ПАСПОРТ!#REF!="реконструкция")*3+(ПАСПОРТ!#REF!="капремонт")*2,0)*10</f>
        <v>#REF!</v>
      </c>
      <c r="AE39" s="161"/>
    </row>
    <row r="40" spans="1:31" s="152" customFormat="1" ht="13.5" customHeight="1">
      <c r="A40" s="161" t="e">
        <f t="shared" si="0"/>
        <v>#REF!</v>
      </c>
      <c r="B40" s="161"/>
      <c r="C40" s="161"/>
      <c r="D40" s="161"/>
      <c r="E40" s="161"/>
      <c r="F40" s="161"/>
      <c r="G40" s="161"/>
      <c r="H40" s="161" t="e">
        <f>IF('Соответствие проекта критериям '!E11&gt;1,(IF(ПАСПОРТ!#REF!="да",ROUNDUP((ПАСПОРТ!#REF!-ПАСПОРТ!#REF!+1)/2,0),ПАСПОРТ!#REF!-ПАСПОРТ!#REF!+1)),ПАСПОРТ!#REF!-ПАСПОРТ!#REF!+1)</f>
        <v>#REF!</v>
      </c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 t="e">
        <f>((ПАСПОРТ!#REF!="строительство")*7+(ПАСПОРТ!#REF!="реконструкция")*6+(ПАСПОРТ!#REF!="капремонт")*5+(ПАСПОРТ!#REF!="установка")*4 +(ПАСПОРТ!#REF!="приобретение")*1)*10</f>
        <v>#REF!</v>
      </c>
      <c r="AA40" s="161"/>
      <c r="AB40" s="161" t="e">
        <f>IF(ПАСПОРТ!#REF!="коммунальная инфраструктура",(ПАСПОРТ!#REF!="строительство")*3+(ПАСПОРТ!#REF!="реконструкция")*2+(ПАСПОРТ!#REF!="капремонт")*1,0)*10</f>
        <v>#REF!</v>
      </c>
      <c r="AC40" s="161"/>
      <c r="AD40" s="161" t="e">
        <f>IF(ПАСПОРТ!#REF!="коммунальная инфраструктура",(ПАСПОРТ!#REF!="строительство")*4+(ПАСПОРТ!#REF!="реконструкция")*3+(ПАСПОРТ!#REF!="капремонт")*2,0)*10</f>
        <v>#REF!</v>
      </c>
      <c r="AE40" s="161"/>
    </row>
    <row r="41" spans="1:31" s="152" customFormat="1" ht="13.5" customHeight="1">
      <c r="A41" s="161" t="e">
        <f t="shared" si="0"/>
        <v>#REF!</v>
      </c>
      <c r="B41" s="161"/>
      <c r="C41" s="161"/>
      <c r="D41" s="161"/>
      <c r="E41" s="161"/>
      <c r="F41" s="161"/>
      <c r="G41" s="161"/>
      <c r="H41" s="161" t="e">
        <f>IF('Соответствие проекта критериям '!E12&gt;1,(IF(ПАСПОРТ!#REF!="да",ROUNDUP((ПАСПОРТ!#REF!-ПАСПОРТ!#REF!+1)/2,0),ПАСПОРТ!#REF!-ПАСПОРТ!#REF!+1)),ПАСПОРТ!#REF!-ПАСПОРТ!#REF!+1)</f>
        <v>#REF!</v>
      </c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 t="e">
        <f>((ПАСПОРТ!#REF!="строительство")*7+(ПАСПОРТ!#REF!="реконструкция")*6+(ПАСПОРТ!#REF!="капремонт")*5+(ПАСПОРТ!#REF!="установка")*4 +(ПАСПОРТ!#REF!="приобретение")*1)*10</f>
        <v>#REF!</v>
      </c>
      <c r="AA41" s="161"/>
      <c r="AB41" s="161" t="e">
        <f>IF(ПАСПОРТ!#REF!="коммунальная инфраструктура",(ПАСПОРТ!#REF!="строительство")*3+(ПАСПОРТ!#REF!="реконструкция")*2+(ПАСПОРТ!#REF!="капремонт")*1,0)*10</f>
        <v>#REF!</v>
      </c>
      <c r="AC41" s="161"/>
      <c r="AD41" s="161" t="e">
        <f>IF(ПАСПОРТ!#REF!="коммунальная инфраструктура",(ПАСПОРТ!#REF!="строительство")*4+(ПАСПОРТ!#REF!="реконструкция")*3+(ПАСПОРТ!#REF!="капремонт")*2,0)*10</f>
        <v>#REF!</v>
      </c>
      <c r="AE41" s="161"/>
    </row>
    <row r="42" spans="1:31" s="152" customFormat="1" ht="13.5" customHeight="1">
      <c r="A42" s="161" t="e">
        <f t="shared" si="0"/>
        <v>#REF!</v>
      </c>
      <c r="B42" s="161"/>
      <c r="C42" s="161"/>
      <c r="D42" s="161"/>
      <c r="E42" s="161"/>
      <c r="F42" s="161"/>
      <c r="G42" s="161"/>
      <c r="H42" s="161" t="e">
        <f>IF('Соответствие проекта критериям '!E13&gt;1,(IF(ПАСПОРТ!#REF!="да",ROUNDUP((ПАСПОРТ!#REF!-ПАСПОРТ!#REF!+1)/2,0),ПАСПОРТ!#REF!-ПАСПОРТ!#REF!+1)),ПАСПОРТ!#REF!-ПАСПОРТ!#REF!+1)</f>
        <v>#REF!</v>
      </c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 t="e">
        <f>((ПАСПОРТ!#REF!="строительство")*7+(ПАСПОРТ!#REF!="реконструкция")*6+(ПАСПОРТ!#REF!="капремонт")*5+(ПАСПОРТ!#REF!="установка")*4 +(ПАСПОРТ!#REF!="приобретение")*1)*10</f>
        <v>#REF!</v>
      </c>
      <c r="AA42" s="161"/>
      <c r="AB42" s="161" t="e">
        <f>IF(ПАСПОРТ!#REF!="коммунальная инфраструктура",(ПАСПОРТ!#REF!="строительство")*3+(ПАСПОРТ!#REF!="реконструкция")*2+(ПАСПОРТ!#REF!="капремонт")*1,0)*10</f>
        <v>#REF!</v>
      </c>
      <c r="AC42" s="161"/>
      <c r="AD42" s="161" t="e">
        <f>IF(ПАСПОРТ!#REF!="коммунальная инфраструктура",(ПАСПОРТ!#REF!="строительство")*4+(ПАСПОРТ!#REF!="реконструкция")*3+(ПАСПОРТ!#REF!="капремонт")*2,0)*10</f>
        <v>#REF!</v>
      </c>
      <c r="AE42" s="161"/>
    </row>
    <row r="43" spans="1:31" s="152" customFormat="1" ht="13.5" customHeight="1">
      <c r="A43" s="161" t="e">
        <f t="shared" si="0"/>
        <v>#REF!</v>
      </c>
      <c r="B43" s="161"/>
      <c r="C43" s="161"/>
      <c r="D43" s="161"/>
      <c r="E43" s="161"/>
      <c r="F43" s="161"/>
      <c r="G43" s="161"/>
      <c r="H43" s="161" t="e">
        <f>IF('Соответствие проекта критериям '!E14&gt;1,(IF(ПАСПОРТ!#REF!="да",ROUNDUP((ПАСПОРТ!#REF!-ПАСПОРТ!#REF!+1)/2,0),ПАСПОРТ!#REF!-ПАСПОРТ!#REF!+1)),ПАСПОРТ!#REF!-ПАСПОРТ!#REF!+1)</f>
        <v>#REF!</v>
      </c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 t="e">
        <f>((ПАСПОРТ!#REF!="строительство")*7+(ПАСПОРТ!#REF!="реконструкция")*6+(ПАСПОРТ!#REF!="капремонт")*5+(ПАСПОРТ!#REF!="установка")*4 +(ПАСПОРТ!#REF!="приобретение")*1)*10</f>
        <v>#REF!</v>
      </c>
      <c r="AA43" s="161"/>
      <c r="AB43" s="161" t="e">
        <f>IF(ПАСПОРТ!#REF!="коммунальная инфраструктура",(ПАСПОРТ!#REF!="строительство")*3+(ПАСПОРТ!#REF!="реконструкция")*2+(ПАСПОРТ!#REF!="капремонт")*1,0)*10</f>
        <v>#REF!</v>
      </c>
      <c r="AC43" s="161"/>
      <c r="AD43" s="161" t="e">
        <f>IF(ПАСПОРТ!#REF!="коммунальная инфраструктура",(ПАСПОРТ!#REF!="строительство")*4+(ПАСПОРТ!#REF!="реконструкция")*3+(ПАСПОРТ!#REF!="капремонт")*2,0)*10</f>
        <v>#REF!</v>
      </c>
      <c r="AE43" s="161"/>
    </row>
    <row r="44" spans="1:31" s="152" customFormat="1" ht="13.5" customHeight="1">
      <c r="A44" s="161" t="e">
        <f t="shared" si="0"/>
        <v>#REF!</v>
      </c>
      <c r="B44" s="161"/>
      <c r="C44" s="161"/>
      <c r="D44" s="161"/>
      <c r="E44" s="161"/>
      <c r="F44" s="161"/>
      <c r="G44" s="161"/>
      <c r="H44" s="161" t="e">
        <f>IF('Соответствие проекта критериям '!E15&gt;1,(IF(ПАСПОРТ!#REF!="да",ROUNDUP((ПАСПОРТ!#REF!-ПАСПОРТ!#REF!+1)/2,0),ПАСПОРТ!#REF!-ПАСПОРТ!#REF!+1)),ПАСПОРТ!#REF!-ПАСПОРТ!#REF!+1)</f>
        <v>#REF!</v>
      </c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 t="e">
        <f>((ПАСПОРТ!#REF!="строительство")*7+(ПАСПОРТ!#REF!="реконструкция")*6+(ПАСПОРТ!#REF!="капремонт")*5+(ПАСПОРТ!#REF!="установка")*4 +(ПАСПОРТ!#REF!="приобретение")*1)*10</f>
        <v>#REF!</v>
      </c>
      <c r="AA44" s="161"/>
      <c r="AB44" s="161" t="e">
        <f>IF(ПАСПОРТ!#REF!="коммунальная инфраструктура",(ПАСПОРТ!#REF!="строительство")*3+(ПАСПОРТ!#REF!="реконструкция")*2+(ПАСПОРТ!#REF!="капремонт")*1,0)*10</f>
        <v>#REF!</v>
      </c>
      <c r="AC44" s="161"/>
      <c r="AD44" s="161" t="e">
        <f>IF(ПАСПОРТ!#REF!="коммунальная инфраструктура",(ПАСПОРТ!#REF!="строительство")*4+(ПАСПОРТ!#REF!="реконструкция")*3+(ПАСПОРТ!#REF!="капремонт")*2,0)*10</f>
        <v>#REF!</v>
      </c>
      <c r="AE44" s="161"/>
    </row>
    <row r="45" spans="1:31" s="152" customFormat="1" ht="13.5" customHeight="1">
      <c r="A45" s="161" t="e">
        <f t="shared" si="0"/>
        <v>#REF!</v>
      </c>
      <c r="B45" s="161"/>
      <c r="C45" s="161"/>
      <c r="D45" s="161"/>
      <c r="E45" s="161"/>
      <c r="F45" s="161"/>
      <c r="G45" s="161"/>
      <c r="H45" s="161" t="e">
        <f>IF('Соответствие проекта критериям '!E16&gt;1,(IF(ПАСПОРТ!#REF!="да",ROUNDUP((ПАСПОРТ!#REF!-ПАСПОРТ!#REF!+1)/2,0),ПАСПОРТ!#REF!-ПАСПОРТ!#REF!+1)),ПАСПОРТ!#REF!-ПАСПОРТ!#REF!+1)</f>
        <v>#REF!</v>
      </c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 t="e">
        <f>((ПАСПОРТ!#REF!="строительство")*7+(ПАСПОРТ!#REF!="реконструкция")*6+(ПАСПОРТ!#REF!="капремонт")*5+(ПАСПОРТ!#REF!="установка")*4 +(ПАСПОРТ!#REF!="приобретение")*1)*10</f>
        <v>#REF!</v>
      </c>
      <c r="AA45" s="161"/>
      <c r="AB45" s="161" t="e">
        <f>IF(ПАСПОРТ!#REF!="коммунальная инфраструктура",(ПАСПОРТ!#REF!="строительство")*3+(ПАСПОРТ!#REF!="реконструкция")*2+(ПАСПОРТ!#REF!="капремонт")*1,0)*10</f>
        <v>#REF!</v>
      </c>
      <c r="AC45" s="161"/>
      <c r="AD45" s="161" t="e">
        <f>IF(ПАСПОРТ!#REF!="коммунальная инфраструктура",(ПАСПОРТ!#REF!="строительство")*4+(ПАСПОРТ!#REF!="реконструкция")*3+(ПАСПОРТ!#REF!="капремонт")*2,0)*10</f>
        <v>#REF!</v>
      </c>
      <c r="AE45" s="161"/>
    </row>
    <row r="46" spans="1:31" s="152" customFormat="1" ht="13.5" customHeight="1">
      <c r="A46" s="161" t="e">
        <f t="shared" si="0"/>
        <v>#REF!</v>
      </c>
      <c r="B46" s="161"/>
      <c r="C46" s="161"/>
      <c r="D46" s="161"/>
      <c r="E46" s="161"/>
      <c r="F46" s="161"/>
      <c r="G46" s="161"/>
      <c r="H46" s="161" t="e">
        <f>IF('Соответствие проекта критериям '!E17&gt;1,(IF(ПАСПОРТ!#REF!="да",ROUNDUP((ПАСПОРТ!#REF!-ПАСПОРТ!#REF!+1)/2,0),ПАСПОРТ!#REF!-ПАСПОРТ!#REF!+1)),ПАСПОРТ!#REF!-ПАСПОРТ!#REF!+1)</f>
        <v>#REF!</v>
      </c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 t="e">
        <f>((ПАСПОРТ!#REF!="строительство")*7+(ПАСПОРТ!#REF!="реконструкция")*6+(ПАСПОРТ!#REF!="капремонт")*5+(ПАСПОРТ!#REF!="установка")*4 +(ПАСПОРТ!#REF!="приобретение")*1)*10</f>
        <v>#REF!</v>
      </c>
      <c r="AA46" s="161"/>
      <c r="AB46" s="161" t="e">
        <f>IF(ПАСПОРТ!#REF!="коммунальная инфраструктура",(ПАСПОРТ!#REF!="строительство")*3+(ПАСПОРТ!#REF!="реконструкция")*2+(ПАСПОРТ!#REF!="капремонт")*1,0)*10</f>
        <v>#REF!</v>
      </c>
      <c r="AC46" s="161"/>
      <c r="AD46" s="161" t="e">
        <f>IF(ПАСПОРТ!#REF!="коммунальная инфраструктура",(ПАСПОРТ!#REF!="строительство")*4+(ПАСПОРТ!#REF!="реконструкция")*3+(ПАСПОРТ!#REF!="капремонт")*2,0)*10</f>
        <v>#REF!</v>
      </c>
      <c r="AE46" s="161"/>
    </row>
    <row r="47" spans="1:31" s="152" customFormat="1" ht="13.5" customHeight="1">
      <c r="A47" s="161" t="e">
        <f t="shared" si="0"/>
        <v>#REF!</v>
      </c>
      <c r="B47" s="161"/>
      <c r="C47" s="161"/>
      <c r="D47" s="161"/>
      <c r="E47" s="161"/>
      <c r="F47" s="161"/>
      <c r="G47" s="161"/>
      <c r="H47" s="161" t="e">
        <f>IF('Соответствие проекта критериям '!E18&gt;1,(IF(ПАСПОРТ!#REF!="да",ROUNDUP((ПАСПОРТ!#REF!-ПАСПОРТ!#REF!+1)/2,0),ПАСПОРТ!#REF!-ПАСПОРТ!#REF!+1)),ПАСПОРТ!#REF!-ПАСПОРТ!#REF!+1)</f>
        <v>#REF!</v>
      </c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 t="e">
        <f>((ПАСПОРТ!#REF!="строительство")*7+(ПАСПОРТ!#REF!="реконструкция")*6+(ПАСПОРТ!#REF!="капремонт")*5+(ПАСПОРТ!#REF!="установка")*4 +(ПАСПОРТ!#REF!="приобретение")*1)*10</f>
        <v>#REF!</v>
      </c>
      <c r="AA47" s="161"/>
      <c r="AB47" s="161" t="e">
        <f>IF(ПАСПОРТ!#REF!="коммунальная инфраструктура",(ПАСПОРТ!#REF!="строительство")*3+(ПАСПОРТ!#REF!="реконструкция")*2+(ПАСПОРТ!#REF!="капремонт")*1,0)*10</f>
        <v>#REF!</v>
      </c>
      <c r="AC47" s="161"/>
      <c r="AD47" s="161" t="e">
        <f>IF(ПАСПОРТ!#REF!="коммунальная инфраструктура",(ПАСПОРТ!#REF!="строительство")*4+(ПАСПОРТ!#REF!="реконструкция")*3+(ПАСПОРТ!#REF!="капремонт")*2,0)*10</f>
        <v>#REF!</v>
      </c>
      <c r="AE47" s="161"/>
    </row>
    <row r="48" spans="1:31" s="152" customFormat="1" ht="13.5" customHeight="1">
      <c r="A48" s="161" t="e">
        <f t="shared" si="0"/>
        <v>#REF!</v>
      </c>
      <c r="B48" s="161"/>
      <c r="C48" s="161"/>
      <c r="D48" s="161"/>
      <c r="E48" s="161"/>
      <c r="F48" s="161"/>
      <c r="G48" s="161"/>
      <c r="H48" s="161" t="e">
        <f>IF('Соответствие проекта критериям '!E19&gt;1,(IF(ПАСПОРТ!#REF!="да",ROUNDUP((ПАСПОРТ!#REF!-ПАСПОРТ!#REF!+1)/2,0),ПАСПОРТ!#REF!-ПАСПОРТ!#REF!+1)),ПАСПОРТ!#REF!-ПАСПОРТ!#REF!+1)</f>
        <v>#REF!</v>
      </c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 t="e">
        <f>((ПАСПОРТ!#REF!="строительство")*7+(ПАСПОРТ!#REF!="реконструкция")*6+(ПАСПОРТ!#REF!="капремонт")*5+(ПАСПОРТ!#REF!="установка")*4 +(ПАСПОРТ!#REF!="приобретение")*1)*10</f>
        <v>#REF!</v>
      </c>
      <c r="AA48" s="161"/>
      <c r="AB48" s="161" t="e">
        <f>IF(ПАСПОРТ!#REF!="коммунальная инфраструктура",(ПАСПОРТ!#REF!="строительство")*3+(ПАСПОРТ!#REF!="реконструкция")*2+(ПАСПОРТ!#REF!="капремонт")*1,0)*10</f>
        <v>#REF!</v>
      </c>
      <c r="AC48" s="161"/>
      <c r="AD48" s="161" t="e">
        <f>IF(ПАСПОРТ!#REF!="коммунальная инфраструктура",(ПАСПОРТ!#REF!="строительство")*4+(ПАСПОРТ!#REF!="реконструкция")*3+(ПАСПОРТ!#REF!="капремонт")*2,0)*10</f>
        <v>#REF!</v>
      </c>
      <c r="AE48" s="161"/>
    </row>
    <row r="49" spans="1:31" s="152" customFormat="1" ht="13.5" customHeight="1">
      <c r="A49" s="161" t="e">
        <f t="shared" si="0"/>
        <v>#REF!</v>
      </c>
      <c r="B49" s="161"/>
      <c r="C49" s="161"/>
      <c r="D49" s="161"/>
      <c r="E49" s="161"/>
      <c r="F49" s="161"/>
      <c r="G49" s="161"/>
      <c r="H49" s="161" t="e">
        <f>IF('Соответствие проекта критериям '!E20&gt;1,(IF(ПАСПОРТ!#REF!="да",ROUNDUP((ПАСПОРТ!#REF!-ПАСПОРТ!#REF!+1)/2,0),ПАСПОРТ!#REF!-ПАСПОРТ!#REF!+1)),ПАСПОРТ!#REF!-ПАСПОРТ!#REF!+1)</f>
        <v>#REF!</v>
      </c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 t="e">
        <f>((ПАСПОРТ!#REF!="строительство")*7+(ПАСПОРТ!#REF!="реконструкция")*6+(ПАСПОРТ!#REF!="капремонт")*5+(ПАСПОРТ!#REF!="установка")*4 +(ПАСПОРТ!#REF!="приобретение")*1)*10</f>
        <v>#REF!</v>
      </c>
      <c r="AA49" s="161"/>
      <c r="AB49" s="161" t="e">
        <f>IF(ПАСПОРТ!#REF!="коммунальная инфраструктура",(ПАСПОРТ!#REF!="строительство")*3+(ПАСПОРТ!#REF!="реконструкция")*2+(ПАСПОРТ!#REF!="капремонт")*1,0)*10</f>
        <v>#REF!</v>
      </c>
      <c r="AC49" s="161"/>
      <c r="AD49" s="161" t="e">
        <f>IF(ПАСПОРТ!#REF!="коммунальная инфраструктура",(ПАСПОРТ!#REF!="строительство")*4+(ПАСПОРТ!#REF!="реконструкция")*3+(ПАСПОРТ!#REF!="капремонт")*2,0)*10</f>
        <v>#REF!</v>
      </c>
      <c r="AE49" s="161"/>
    </row>
    <row r="50" spans="1:31" s="152" customFormat="1" ht="13.5" customHeight="1">
      <c r="A50" s="161" t="e">
        <f t="shared" si="0"/>
        <v>#REF!</v>
      </c>
      <c r="B50" s="161"/>
      <c r="C50" s="161"/>
      <c r="D50" s="161"/>
      <c r="E50" s="161"/>
      <c r="F50" s="161"/>
      <c r="G50" s="161"/>
      <c r="H50" s="161" t="e">
        <f>IF('Соответствие проекта критериям '!E21&gt;1,(IF(ПАСПОРТ!#REF!="да",ROUNDUP((ПАСПОРТ!#REF!-ПАСПОРТ!#REF!+1)/2,0),ПАСПОРТ!#REF!-ПАСПОРТ!#REF!+1)),ПАСПОРТ!#REF!-ПАСПОРТ!#REF!+1)</f>
        <v>#REF!</v>
      </c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 t="e">
        <f>((ПАСПОРТ!#REF!="строительство")*7+(ПАСПОРТ!#REF!="реконструкция")*6+(ПАСПОРТ!#REF!="капремонт")*5+(ПАСПОРТ!#REF!="установка")*4 +(ПАСПОРТ!#REF!="приобретение")*1)*10</f>
        <v>#REF!</v>
      </c>
      <c r="AA50" s="161"/>
      <c r="AB50" s="161" t="e">
        <f>IF(ПАСПОРТ!#REF!="коммунальная инфраструктура",(ПАСПОРТ!#REF!="строительство")*3+(ПАСПОРТ!#REF!="реконструкция")*2+(ПАСПОРТ!#REF!="капремонт")*1,0)*10</f>
        <v>#REF!</v>
      </c>
      <c r="AC50" s="161"/>
      <c r="AD50" s="161" t="e">
        <f>IF(ПАСПОРТ!#REF!="коммунальная инфраструктура",(ПАСПОРТ!#REF!="строительство")*4+(ПАСПОРТ!#REF!="реконструкция")*3+(ПАСПОРТ!#REF!="капремонт")*2,0)*10</f>
        <v>#REF!</v>
      </c>
      <c r="AE50" s="161"/>
    </row>
    <row r="51" spans="1:31" s="152" customFormat="1" ht="13.5" customHeight="1">
      <c r="A51" s="161" t="e">
        <f t="shared" si="0"/>
        <v>#REF!</v>
      </c>
      <c r="B51" s="161"/>
      <c r="C51" s="161"/>
      <c r="D51" s="161"/>
      <c r="E51" s="161"/>
      <c r="F51" s="161"/>
      <c r="G51" s="161"/>
      <c r="H51" s="161" t="e">
        <f>IF('Соответствие проекта критериям '!E22&gt;1,(IF(ПАСПОРТ!#REF!="да",ROUNDUP((ПАСПОРТ!#REF!-ПАСПОРТ!#REF!+1)/2,0),ПАСПОРТ!#REF!-ПАСПОРТ!#REF!+1)),ПАСПОРТ!#REF!-ПАСПОРТ!#REF!+1)</f>
        <v>#REF!</v>
      </c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 t="e">
        <f>((ПАСПОРТ!#REF!="строительство")*7+(ПАСПОРТ!#REF!="реконструкция")*6+(ПАСПОРТ!#REF!="капремонт")*5+(ПАСПОРТ!#REF!="установка")*4 +(ПАСПОРТ!#REF!="приобретение")*1)*10</f>
        <v>#REF!</v>
      </c>
      <c r="AA51" s="161"/>
      <c r="AB51" s="161" t="e">
        <f>IF(ПАСПОРТ!#REF!="коммунальная инфраструктура",(ПАСПОРТ!#REF!="строительство")*3+(ПАСПОРТ!#REF!="реконструкция")*2+(ПАСПОРТ!#REF!="капремонт")*1,0)*10</f>
        <v>#REF!</v>
      </c>
      <c r="AC51" s="161"/>
      <c r="AD51" s="161" t="e">
        <f>IF(ПАСПОРТ!#REF!="коммунальная инфраструктура",(ПАСПОРТ!#REF!="строительство")*4+(ПАСПОРТ!#REF!="реконструкция")*3+(ПАСПОРТ!#REF!="капремонт")*2,0)*10</f>
        <v>#REF!</v>
      </c>
      <c r="AE51" s="161"/>
    </row>
    <row r="52" spans="1:31" s="152" customFormat="1" ht="13.5" customHeight="1">
      <c r="A52" s="161" t="e">
        <f t="shared" si="0"/>
        <v>#REF!</v>
      </c>
      <c r="B52" s="161"/>
      <c r="C52" s="161"/>
      <c r="D52" s="161"/>
      <c r="E52" s="161"/>
      <c r="F52" s="161"/>
      <c r="G52" s="161"/>
      <c r="H52" s="161" t="e">
        <f>IF('Соответствие проекта критериям '!E23&gt;1,(IF(ПАСПОРТ!#REF!="да",ROUNDUP((ПАСПОРТ!#REF!-ПАСПОРТ!#REF!+1)/2,0),ПАСПОРТ!#REF!-ПАСПОРТ!#REF!+1)),ПАСПОРТ!#REF!-ПАСПОРТ!#REF!+1)</f>
        <v>#REF!</v>
      </c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 t="e">
        <f>((ПАСПОРТ!#REF!="строительство")*7+(ПАСПОРТ!#REF!="реконструкция")*6+(ПАСПОРТ!#REF!="капремонт")*5+(ПАСПОРТ!#REF!="установка")*4 +(ПАСПОРТ!#REF!="приобретение")*1)*10</f>
        <v>#REF!</v>
      </c>
      <c r="AA52" s="161"/>
      <c r="AB52" s="161" t="e">
        <f>IF(ПАСПОРТ!#REF!="коммунальная инфраструктура",(ПАСПОРТ!#REF!="строительство")*3+(ПАСПОРТ!#REF!="реконструкция")*2+(ПАСПОРТ!#REF!="капремонт")*1,0)*10</f>
        <v>#REF!</v>
      </c>
      <c r="AC52" s="161"/>
      <c r="AD52" s="161" t="e">
        <f>IF(ПАСПОРТ!#REF!="коммунальная инфраструктура",(ПАСПОРТ!#REF!="строительство")*4+(ПАСПОРТ!#REF!="реконструкция")*3+(ПАСПОРТ!#REF!="капремонт")*2,0)*10</f>
        <v>#REF!</v>
      </c>
      <c r="AE52" s="161"/>
    </row>
    <row r="53" spans="1:31" s="152" customFormat="1" ht="13.5" customHeight="1">
      <c r="A53" s="161" t="e">
        <f t="shared" si="0"/>
        <v>#REF!</v>
      </c>
      <c r="B53" s="161"/>
      <c r="C53" s="161"/>
      <c r="D53" s="161"/>
      <c r="E53" s="161"/>
      <c r="F53" s="161"/>
      <c r="G53" s="161"/>
      <c r="H53" s="161" t="e">
        <f>IF('Соответствие проекта критериям '!E24&gt;1,(IF(ПАСПОРТ!#REF!="да",ROUNDUP((ПАСПОРТ!#REF!-ПАСПОРТ!#REF!+1)/2,0),ПАСПОРТ!#REF!-ПАСПОРТ!#REF!+1)),ПАСПОРТ!#REF!-ПАСПОРТ!#REF!+1)</f>
        <v>#REF!</v>
      </c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 t="e">
        <f>((ПАСПОРТ!#REF!="строительство")*7+(ПАСПОРТ!#REF!="реконструкция")*6+(ПАСПОРТ!#REF!="капремонт")*5+(ПАСПОРТ!#REF!="установка")*4 +(ПАСПОРТ!#REF!="приобретение")*1)*10</f>
        <v>#REF!</v>
      </c>
      <c r="AA53" s="161"/>
      <c r="AB53" s="161" t="e">
        <f>IF(ПАСПОРТ!#REF!="коммунальная инфраструктура",(ПАСПОРТ!#REF!="строительство")*3+(ПАСПОРТ!#REF!="реконструкция")*2+(ПАСПОРТ!#REF!="капремонт")*1,0)*10</f>
        <v>#REF!</v>
      </c>
      <c r="AC53" s="161"/>
      <c r="AD53" s="161" t="e">
        <f>IF(ПАСПОРТ!#REF!="коммунальная инфраструктура",(ПАСПОРТ!#REF!="строительство")*4+(ПАСПОРТ!#REF!="реконструкция")*3+(ПАСПОРТ!#REF!="капремонт")*2,0)*10</f>
        <v>#REF!</v>
      </c>
      <c r="AE53" s="161"/>
    </row>
    <row r="54" spans="1:31" s="152" customFormat="1" ht="13.5" customHeight="1">
      <c r="A54" s="161"/>
      <c r="B54" s="161"/>
      <c r="C54" s="161"/>
      <c r="D54" s="161"/>
      <c r="E54" s="161"/>
      <c r="F54" s="161"/>
      <c r="G54" s="161"/>
      <c r="H54" s="161" t="e">
        <f>IF('Соответствие проекта критериям '!E25&gt;1,(IF(ПАСПОРТ!H96="да",ROUNDUP((ПАСПОРТ!G96-ПАСПОРТ!F96+1)/2,0),ПАСПОРТ!G96-ПАСПОРТ!F96+1)),ПАСПОРТ!G96-ПАСПОРТ!F96+1)</f>
        <v>#REF!</v>
      </c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B8" sqref="B8"/>
    </sheetView>
  </sheetViews>
  <sheetFormatPr defaultRowHeight="15"/>
  <cols>
    <col min="1" max="1" width="30.28515625" bestFit="1" customWidth="1"/>
  </cols>
  <sheetData>
    <row r="1" spans="1:1">
      <c r="A1" s="149" t="s">
        <v>483</v>
      </c>
    </row>
    <row r="2" spans="1:1">
      <c r="A2" s="150" t="s">
        <v>484</v>
      </c>
    </row>
    <row r="3" spans="1:1" s="1" customFormat="1">
      <c r="A3" s="150" t="s">
        <v>488</v>
      </c>
    </row>
    <row r="4" spans="1:1">
      <c r="A4" s="150" t="s">
        <v>485</v>
      </c>
    </row>
    <row r="5" spans="1:1">
      <c r="A5" s="150" t="s">
        <v>486</v>
      </c>
    </row>
    <row r="6" spans="1:1" ht="15.75" thickBot="1">
      <c r="A6" s="151" t="s">
        <v>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ПАСПОРТ</vt:lpstr>
      <vt:lpstr>Соответствие проекта критериям </vt:lpstr>
      <vt:lpstr>Отраслевые направления </vt:lpstr>
      <vt:lpstr>ПАСПОРТ!Область_печати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Рыжова Полина Алексеевна</dc:creator>
  <cp:lastModifiedBy>Новосельский</cp:lastModifiedBy>
  <cp:lastPrinted>2021-01-15T06:49:37Z</cp:lastPrinted>
  <dcterms:created xsi:type="dcterms:W3CDTF">2020-03-02T16:23:53Z</dcterms:created>
  <dcterms:modified xsi:type="dcterms:W3CDTF">2021-11-22T09:22:55Z</dcterms:modified>
</cp:coreProperties>
</file>